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K:\Subsidies\Algemeen\Communicatie\teksen website vanaf 1 januari 2018\natura 2000 gebieden\2024\"/>
    </mc:Choice>
  </mc:AlternateContent>
  <xr:revisionPtr revIDLastSave="0" documentId="8_{E6171579-B861-47BF-8CB3-2724C4FA7550}" xr6:coauthVersionLast="36" xr6:coauthVersionMax="36" xr10:uidLastSave="{00000000-0000-0000-0000-000000000000}"/>
  <workbookProtection workbookAlgorithmName="SHA-512" workbookHashValue="kgmjHACswfyKb7ANu8TtwAtcWRXTXYYBK7QltpBYqx34z21mZb0QFL7iPTKnsnDJfQ0brZDZpw7CchltB9yixw==" workbookSaltValue="ebQLrQoaYFI9kjDEERbXvQ==" workbookSpinCount="100000" lockStructure="1"/>
  <bookViews>
    <workbookView xWindow="0" yWindow="0" windowWidth="23040" windowHeight="9105" tabRatio="919" activeTab="6" xr2:uid="{00000000-000D-0000-FFFF-FFFF00000000}"/>
  </bookViews>
  <sheets>
    <sheet name="hoe dit spreadsheet gebruiken" sheetId="8" r:id="rId1"/>
    <sheet name="leveringsprotocol" sheetId="39" r:id="rId2"/>
    <sheet name="verzamelblad spreadsheets" sheetId="36" r:id="rId3"/>
    <sheet name="Printblad totaal" sheetId="10" r:id="rId4"/>
    <sheet name="Printblad gebieden" sheetId="11" r:id="rId5"/>
    <sheet name="Liquiditeitsprognose" sheetId="38" r:id="rId6"/>
    <sheet name="Projectinfo" sheetId="9" r:id="rId7"/>
    <sheet name="M1" sheetId="1" r:id="rId8"/>
    <sheet name="M2" sheetId="12" r:id="rId9"/>
    <sheet name="M3" sheetId="15" r:id="rId10"/>
    <sheet name="M4" sheetId="14" r:id="rId11"/>
    <sheet name="M5" sheetId="13" r:id="rId12"/>
    <sheet name="M6" sheetId="16" r:id="rId13"/>
    <sheet name="M7" sheetId="17" r:id="rId14"/>
    <sheet name="M8" sheetId="18" r:id="rId15"/>
    <sheet name="M9" sheetId="19" r:id="rId16"/>
    <sheet name="M10" sheetId="20" r:id="rId17"/>
    <sheet name="M11" sheetId="21" r:id="rId18"/>
    <sheet name="M12" sheetId="22" r:id="rId19"/>
    <sheet name="M13" sheetId="23" r:id="rId20"/>
    <sheet name="M14" sheetId="24" r:id="rId21"/>
    <sheet name="M15" sheetId="25" r:id="rId22"/>
    <sheet name="M16" sheetId="26" r:id="rId23"/>
    <sheet name="M17" sheetId="27" r:id="rId24"/>
    <sheet name="M18" sheetId="28" r:id="rId25"/>
    <sheet name="M19" sheetId="29" r:id="rId26"/>
    <sheet name="M20" sheetId="30" r:id="rId27"/>
    <sheet name="M21" sheetId="31" r:id="rId28"/>
    <sheet name="M22" sheetId="32" r:id="rId29"/>
    <sheet name="M23" sheetId="33" r:id="rId30"/>
    <sheet name="M24" sheetId="34" r:id="rId31"/>
    <sheet name="M25" sheetId="35" r:id="rId32"/>
    <sheet name="test dubbele maatregels" sheetId="41" state="hidden" r:id="rId33"/>
    <sheet name="keuzelijst N2000mtrgln" sheetId="6" state="hidden" r:id="rId34"/>
    <sheet name="draaitabl1" sheetId="40" state="hidden" r:id="rId35"/>
    <sheet name="draaitabl2" sheetId="4" state="hidden" r:id="rId36"/>
    <sheet name="N2000maatregelen" sheetId="3" state="hidden" r:id="rId37"/>
  </sheets>
  <definedNames>
    <definedName name="_xlnm._FilterDatabase" localSheetId="35" hidden="1">draaitabl2!$A$2:$D$1000</definedName>
    <definedName name="_xlnm._FilterDatabase" localSheetId="33" hidden="1">'keuzelijst N2000mtrgln'!$A$1:$U$223</definedName>
    <definedName name="_xlnm._FilterDatabase" localSheetId="5" hidden="1">Liquiditeitsprognose!$A$6:$A$32</definedName>
    <definedName name="_xlnm._FilterDatabase" localSheetId="36" hidden="1">N2000maatregelen!$A$1:$U$1360</definedName>
    <definedName name="_xlnm._FilterDatabase" localSheetId="4" hidden="1">'Printblad gebieden'!$F$3:$F$30</definedName>
    <definedName name="_xlnm.Print_Area" localSheetId="5">Liquiditeitsprognose!$A$1:$R$32</definedName>
    <definedName name="_xlnm.Print_Area" localSheetId="36">N2000maatregelen!#REF!</definedName>
    <definedName name="_xlnm.Print_Titles" localSheetId="5">Liquiditeitsprognose!$B:$C,Liquiditeitsprognose!$1:$6</definedName>
    <definedName name="_xlnm.Print_Titles" localSheetId="4">'Printblad gebieden'!$I:$J,'Printblad gebieden'!$1:$3</definedName>
    <definedName name="_xlnm.Print_Titles" localSheetId="2">'verzamelblad spreadsheets'!$A:$A,'verzamelblad spreadsheets'!$1:$4</definedName>
    <definedName name="Bemelerberg_Schiepersberg">'keuzelijst N2000mtrgln'!$B$2:$B$50</definedName>
    <definedName name="Boschhuizerbergen">'keuzelijst N2000mtrgln'!$C$2:$C$29</definedName>
    <definedName name="Brunssummerheide">'keuzelijst N2000mtrgln'!$D$2:$D$76</definedName>
    <definedName name="Bunder_en_Elsloërbos">'keuzelijst N2000mtrgln'!$E$2:$E$32</definedName>
    <definedName name="Deurnsche_Peel_Mariapeel">'keuzelijst N2000mtrgln'!$F$2:$F$18</definedName>
    <definedName name="Gebied">'keuzelijst N2000mtrgln'!$A$2:$A$21</definedName>
    <definedName name="Geleenbeekdal">'keuzelijst N2000mtrgln'!$G$2:$G$50</definedName>
    <definedName name="Geuldal">'keuzelijst N2000mtrgln'!$H$2:$H$223</definedName>
    <definedName name="Kunderberg">'keuzelijst N2000mtrgln'!$I$2:$I$12</definedName>
    <definedName name="Leudal">'keuzelijst N2000mtrgln'!$J$2:$J$45</definedName>
    <definedName name="Maasduinen">'keuzelijst N2000mtrgln'!$K$2:$K$46</definedName>
    <definedName name="Mariapeel">'keuzelijst N2000mtrgln'!#REF!</definedName>
    <definedName name="Meinweg">'keuzelijst N2000mtrgln'!$L$2:$L$34</definedName>
    <definedName name="Noorbeemden_Hoogbos">'keuzelijst N2000mtrgln'!$M$2:$M$25</definedName>
    <definedName name="Roerdal">'keuzelijst N2000mtrgln'!$N$2:$N$56</definedName>
    <definedName name="Sarsven_en_de_Banen">'keuzelijst N2000mtrgln'!$O$2:$O$24</definedName>
    <definedName name="Savelsbos">'keuzelijst N2000mtrgln'!$P$2:$P$25</definedName>
    <definedName name="Sint_Jansberg">'keuzelijst N2000mtrgln'!$Q$2:$Q$52</definedName>
    <definedName name="Sint_Pietersberg_en_Jekerdal">'keuzelijst N2000mtrgln'!$R$2:$R$61</definedName>
    <definedName name="Swalmdal">'keuzelijst N2000mtrgln'!$S$2:$S$29</definedName>
    <definedName name="Weerter_en_Budelerbergen_Ringselven">'keuzelijst N2000mtrgln'!$T$2:$T$52</definedName>
    <definedName name="Zeldersche_Driessen">'keuzelijst N2000mtrgln'!$U$2:$U$14</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8" l="1"/>
  <c r="E9" i="38"/>
  <c r="E10" i="38"/>
  <c r="E11" i="38"/>
  <c r="E12" i="38"/>
  <c r="E13" i="38"/>
  <c r="E14" i="38"/>
  <c r="E15" i="38"/>
  <c r="E16" i="38"/>
  <c r="E17" i="38"/>
  <c r="E18" i="38"/>
  <c r="E19" i="38"/>
  <c r="E20" i="38"/>
  <c r="E21" i="38"/>
  <c r="E22" i="38"/>
  <c r="E23" i="38"/>
  <c r="E24" i="38"/>
  <c r="E25" i="38"/>
  <c r="E26" i="38"/>
  <c r="E27" i="38"/>
  <c r="E28" i="38"/>
  <c r="E29" i="38"/>
  <c r="E30" i="38"/>
  <c r="F80" i="1"/>
  <c r="K27" i="11"/>
  <c r="K26" i="11"/>
  <c r="K25" i="11"/>
  <c r="K24" i="11"/>
  <c r="K22" i="11"/>
  <c r="K21" i="11"/>
  <c r="K20" i="11"/>
  <c r="K19" i="11"/>
  <c r="K18" i="11"/>
  <c r="K17" i="11"/>
  <c r="K16" i="11"/>
  <c r="K14" i="11"/>
  <c r="K13" i="11"/>
  <c r="K12" i="11"/>
  <c r="K11" i="11"/>
  <c r="K10" i="11"/>
  <c r="K8" i="11"/>
  <c r="K7" i="11"/>
  <c r="K6" i="11"/>
  <c r="K5" i="11"/>
  <c r="C8" i="35"/>
  <c r="C8" i="34"/>
  <c r="C8" i="33"/>
  <c r="C8" i="32"/>
  <c r="C11" i="32"/>
  <c r="C8" i="31"/>
  <c r="C8" i="30"/>
  <c r="C8" i="29"/>
  <c r="C8" i="28"/>
  <c r="C8" i="27"/>
  <c r="C8" i="26"/>
  <c r="C8" i="25"/>
  <c r="C8" i="24"/>
  <c r="C8" i="23"/>
  <c r="C8" i="22"/>
  <c r="C8" i="21"/>
  <c r="C8" i="20"/>
  <c r="C8" i="19"/>
  <c r="C8" i="18"/>
  <c r="C8" i="17"/>
  <c r="C8" i="16"/>
  <c r="C8" i="13"/>
  <c r="C8" i="14"/>
  <c r="C8" i="15"/>
  <c r="C8" i="12"/>
  <c r="C8" i="1"/>
  <c r="C11" i="13"/>
  <c r="C11" i="12"/>
  <c r="C11" i="35"/>
  <c r="C11" i="34"/>
  <c r="C11" i="33"/>
  <c r="C11" i="31"/>
  <c r="C11" i="30"/>
  <c r="C11" i="29"/>
  <c r="C11" i="28"/>
  <c r="C11" i="27"/>
  <c r="C11" i="26"/>
  <c r="C11" i="25"/>
  <c r="C11" i="24"/>
  <c r="C11" i="23"/>
  <c r="C11" i="21"/>
  <c r="C11" i="20"/>
  <c r="C11" i="19"/>
  <c r="C11" i="18"/>
  <c r="C11" i="17"/>
  <c r="C11" i="16"/>
  <c r="C11" i="14"/>
  <c r="C11" i="15"/>
  <c r="C11" i="1"/>
  <c r="C11" i="22"/>
  <c r="D31" i="38"/>
  <c r="D30" i="38"/>
  <c r="D29" i="38"/>
  <c r="D28" i="38"/>
  <c r="D27" i="38"/>
  <c r="D26" i="38"/>
  <c r="D25" i="38"/>
  <c r="D24" i="38"/>
  <c r="D23" i="38"/>
  <c r="D22" i="38"/>
  <c r="D21" i="38"/>
  <c r="D20" i="38"/>
  <c r="D19" i="38"/>
  <c r="D18" i="38"/>
  <c r="D17" i="38"/>
  <c r="D16" i="38"/>
  <c r="D15" i="38"/>
  <c r="D14" i="38"/>
  <c r="D13" i="38"/>
  <c r="D12" i="38"/>
  <c r="D11" i="38"/>
  <c r="D10" i="38"/>
  <c r="D9" i="38"/>
  <c r="D8" i="38"/>
  <c r="D7" i="38"/>
  <c r="E27" i="11"/>
  <c r="E26" i="11"/>
  <c r="E25" i="11"/>
  <c r="E24" i="11"/>
  <c r="E23" i="11"/>
  <c r="E22" i="11"/>
  <c r="E21" i="11"/>
  <c r="E20" i="11"/>
  <c r="E19" i="11"/>
  <c r="E18" i="11"/>
  <c r="E17" i="11"/>
  <c r="E16" i="11"/>
  <c r="E15" i="11"/>
  <c r="E14" i="11"/>
  <c r="E13" i="11"/>
  <c r="E12" i="11"/>
  <c r="E11" i="11"/>
  <c r="E10" i="11"/>
  <c r="E9" i="11"/>
  <c r="E8" i="11"/>
  <c r="E7" i="11"/>
  <c r="E6" i="11"/>
  <c r="E5" i="11"/>
  <c r="E4" i="11"/>
  <c r="E28" i="11"/>
  <c r="I17" i="36"/>
  <c r="I21" i="36"/>
  <c r="G13" i="36"/>
  <c r="I13" i="36"/>
  <c r="G14" i="36"/>
  <c r="I14" i="36"/>
  <c r="G15" i="36"/>
  <c r="I15" i="36"/>
  <c r="G16" i="36"/>
  <c r="I16" i="36"/>
  <c r="G17" i="36"/>
  <c r="G18" i="36"/>
  <c r="I18" i="36"/>
  <c r="G19" i="36"/>
  <c r="I19" i="36"/>
  <c r="G20" i="36"/>
  <c r="I20" i="36"/>
  <c r="G21" i="36"/>
  <c r="G22" i="36"/>
  <c r="I22" i="36"/>
  <c r="B26" i="41"/>
  <c r="B25" i="41"/>
  <c r="D25" i="41"/>
  <c r="B24" i="41"/>
  <c r="D24" i="41"/>
  <c r="B23" i="41"/>
  <c r="D23" i="41"/>
  <c r="B22" i="41"/>
  <c r="D22" i="41"/>
  <c r="B21" i="41"/>
  <c r="B20" i="41"/>
  <c r="D20" i="41"/>
  <c r="B19" i="41"/>
  <c r="D19" i="41"/>
  <c r="B18" i="41"/>
  <c r="D18" i="41"/>
  <c r="B17" i="41"/>
  <c r="D17" i="41"/>
  <c r="B16" i="41"/>
  <c r="D16" i="41"/>
  <c r="B15" i="41"/>
  <c r="D15" i="41"/>
  <c r="B14" i="41"/>
  <c r="D14" i="41"/>
  <c r="B13" i="41"/>
  <c r="B12" i="41"/>
  <c r="D12" i="41"/>
  <c r="B11" i="41"/>
  <c r="D11" i="41"/>
  <c r="B10" i="41"/>
  <c r="D10" i="41"/>
  <c r="B9" i="41"/>
  <c r="D9" i="41"/>
  <c r="B8" i="41"/>
  <c r="D8" i="41"/>
  <c r="B7" i="41"/>
  <c r="B6" i="41"/>
  <c r="B5" i="41"/>
  <c r="D5" i="41"/>
  <c r="B4" i="41"/>
  <c r="D4" i="41"/>
  <c r="B3" i="41"/>
  <c r="B2" i="41"/>
  <c r="C25" i="41"/>
  <c r="C10" i="41"/>
  <c r="C26" i="41"/>
  <c r="D26" i="41"/>
  <c r="C22" i="41"/>
  <c r="C21" i="41"/>
  <c r="D21" i="41"/>
  <c r="C2" i="41"/>
  <c r="D2" i="41"/>
  <c r="C18" i="41"/>
  <c r="C6" i="41"/>
  <c r="D6" i="41"/>
  <c r="C14" i="41"/>
  <c r="C5" i="41"/>
  <c r="C9" i="41"/>
  <c r="C17" i="41"/>
  <c r="C13" i="41"/>
  <c r="D13" i="41"/>
  <c r="C4" i="41"/>
  <c r="C8" i="41"/>
  <c r="C12" i="41"/>
  <c r="C16" i="41"/>
  <c r="C20" i="41"/>
  <c r="C24" i="41"/>
  <c r="C3" i="41"/>
  <c r="D3" i="41"/>
  <c r="C7" i="41"/>
  <c r="D7" i="41"/>
  <c r="C11" i="41"/>
  <c r="C15" i="41"/>
  <c r="C19" i="41"/>
  <c r="C23" i="41"/>
  <c r="R31" i="38"/>
  <c r="R30" i="38"/>
  <c r="R29" i="38"/>
  <c r="R28" i="38"/>
  <c r="R27" i="38"/>
  <c r="R26" i="38"/>
  <c r="R25" i="38"/>
  <c r="R24" i="38"/>
  <c r="R23" i="38"/>
  <c r="R22" i="38"/>
  <c r="R21" i="38"/>
  <c r="R20" i="38"/>
  <c r="R19" i="38"/>
  <c r="R18" i="38"/>
  <c r="R17" i="38"/>
  <c r="R16" i="38"/>
  <c r="R15" i="38"/>
  <c r="R14" i="38"/>
  <c r="R13" i="38"/>
  <c r="R12" i="38"/>
  <c r="R11" i="38"/>
  <c r="P31" i="38"/>
  <c r="P30" i="38"/>
  <c r="P29" i="38"/>
  <c r="P28" i="38"/>
  <c r="P27" i="38"/>
  <c r="P26" i="38"/>
  <c r="P25" i="38"/>
  <c r="P24" i="38"/>
  <c r="P23" i="38"/>
  <c r="P22" i="38"/>
  <c r="P21" i="38"/>
  <c r="P20" i="38"/>
  <c r="P19" i="38"/>
  <c r="P18" i="38"/>
  <c r="P17" i="38"/>
  <c r="P16" i="38"/>
  <c r="P15" i="38"/>
  <c r="P14" i="38"/>
  <c r="P13" i="38"/>
  <c r="P12" i="38"/>
  <c r="P11" i="38"/>
  <c r="P10" i="38"/>
  <c r="P9" i="38"/>
  <c r="P8" i="38"/>
  <c r="P7" i="38"/>
  <c r="G11" i="38"/>
  <c r="G31" i="38"/>
  <c r="G30" i="38"/>
  <c r="G29" i="38"/>
  <c r="G28" i="38"/>
  <c r="G27" i="38"/>
  <c r="G26" i="38"/>
  <c r="G25" i="38"/>
  <c r="G24" i="38"/>
  <c r="G23" i="38"/>
  <c r="G22" i="38"/>
  <c r="G21" i="38"/>
  <c r="G20" i="38"/>
  <c r="G19" i="38"/>
  <c r="G18" i="38"/>
  <c r="G17" i="38"/>
  <c r="G16" i="38"/>
  <c r="G15" i="38"/>
  <c r="G14" i="38"/>
  <c r="G13" i="38"/>
  <c r="G12" i="38"/>
  <c r="G10" i="38"/>
  <c r="G9" i="38"/>
  <c r="G8" i="38"/>
  <c r="G7" i="38"/>
  <c r="F61" i="35"/>
  <c r="K61" i="35"/>
  <c r="G61" i="35"/>
  <c r="F60" i="35"/>
  <c r="K60" i="35"/>
  <c r="G60" i="35"/>
  <c r="F59" i="35"/>
  <c r="K59" i="35"/>
  <c r="G59" i="35"/>
  <c r="F58" i="35"/>
  <c r="K58" i="35"/>
  <c r="G58" i="35"/>
  <c r="F57" i="35"/>
  <c r="K57" i="35"/>
  <c r="G57" i="35"/>
  <c r="F56" i="35"/>
  <c r="K56" i="35"/>
  <c r="G56" i="35"/>
  <c r="F55" i="35"/>
  <c r="K55" i="35"/>
  <c r="G55" i="35"/>
  <c r="F54" i="35"/>
  <c r="K54" i="35"/>
  <c r="G54" i="35"/>
  <c r="F53" i="35"/>
  <c r="K53" i="35"/>
  <c r="G53" i="35"/>
  <c r="F52" i="35"/>
  <c r="F61" i="34"/>
  <c r="K61" i="34"/>
  <c r="G61" i="34"/>
  <c r="F60" i="34"/>
  <c r="K60" i="34"/>
  <c r="G60" i="34"/>
  <c r="F59" i="34"/>
  <c r="K59" i="34"/>
  <c r="G59" i="34"/>
  <c r="K58" i="34"/>
  <c r="G58" i="34"/>
  <c r="F58" i="34"/>
  <c r="F57" i="34"/>
  <c r="K57" i="34"/>
  <c r="G57" i="34"/>
  <c r="F56" i="34"/>
  <c r="K56" i="34"/>
  <c r="G56" i="34"/>
  <c r="F55" i="34"/>
  <c r="K55" i="34"/>
  <c r="G55" i="34"/>
  <c r="F54" i="34"/>
  <c r="K54" i="34"/>
  <c r="G54" i="34"/>
  <c r="F53" i="34"/>
  <c r="K53" i="34"/>
  <c r="G53" i="34"/>
  <c r="F52" i="34"/>
  <c r="F61" i="33"/>
  <c r="K61" i="33"/>
  <c r="G61" i="33"/>
  <c r="F60" i="33"/>
  <c r="K60" i="33"/>
  <c r="G60" i="33"/>
  <c r="F59" i="33"/>
  <c r="K59" i="33"/>
  <c r="G59" i="33"/>
  <c r="F58" i="33"/>
  <c r="K58" i="33"/>
  <c r="G58" i="33"/>
  <c r="F57" i="33"/>
  <c r="K57" i="33"/>
  <c r="G57" i="33"/>
  <c r="F56" i="33"/>
  <c r="K56" i="33"/>
  <c r="G56" i="33"/>
  <c r="F55" i="33"/>
  <c r="K55" i="33"/>
  <c r="G55" i="33"/>
  <c r="F54" i="33"/>
  <c r="K54" i="33"/>
  <c r="G54" i="33"/>
  <c r="F53" i="33"/>
  <c r="K53" i="33"/>
  <c r="G53" i="33"/>
  <c r="F52" i="33"/>
  <c r="K52" i="33"/>
  <c r="G52" i="33"/>
  <c r="F61" i="32"/>
  <c r="K61" i="32"/>
  <c r="G61" i="32"/>
  <c r="F60" i="32"/>
  <c r="K60" i="32"/>
  <c r="G60" i="32"/>
  <c r="F59" i="32"/>
  <c r="K59" i="32"/>
  <c r="G59" i="32"/>
  <c r="K58" i="32"/>
  <c r="G58" i="32"/>
  <c r="F58" i="32"/>
  <c r="F57" i="32"/>
  <c r="K57" i="32"/>
  <c r="G57" i="32"/>
  <c r="F56" i="32"/>
  <c r="K56" i="32"/>
  <c r="G56" i="32"/>
  <c r="F55" i="32"/>
  <c r="K55" i="32"/>
  <c r="G55" i="32"/>
  <c r="F54" i="32"/>
  <c r="K54" i="32"/>
  <c r="G54" i="32"/>
  <c r="F53" i="32"/>
  <c r="K53" i="32"/>
  <c r="G53" i="32"/>
  <c r="F52" i="32"/>
  <c r="F62" i="32"/>
  <c r="F61" i="31"/>
  <c r="K61" i="31"/>
  <c r="G61" i="31"/>
  <c r="F60" i="31"/>
  <c r="K60" i="31"/>
  <c r="G60" i="31"/>
  <c r="F59" i="31"/>
  <c r="K59" i="31"/>
  <c r="G59" i="31"/>
  <c r="F58" i="31"/>
  <c r="K58" i="31"/>
  <c r="G58" i="31"/>
  <c r="F57" i="31"/>
  <c r="K57" i="31"/>
  <c r="G57" i="31"/>
  <c r="F56" i="31"/>
  <c r="K56" i="31"/>
  <c r="G56" i="31"/>
  <c r="F55" i="31"/>
  <c r="K55" i="31"/>
  <c r="G55" i="31"/>
  <c r="F54" i="31"/>
  <c r="K54" i="31"/>
  <c r="G54" i="31"/>
  <c r="F53" i="31"/>
  <c r="K53" i="31"/>
  <c r="G53" i="31"/>
  <c r="K52" i="31"/>
  <c r="G52" i="31"/>
  <c r="F52" i="31"/>
  <c r="F61" i="30"/>
  <c r="K61" i="30"/>
  <c r="G61" i="30"/>
  <c r="F60" i="30"/>
  <c r="K60" i="30"/>
  <c r="G60" i="30"/>
  <c r="F59" i="30"/>
  <c r="K59" i="30"/>
  <c r="G59" i="30"/>
  <c r="F58" i="30"/>
  <c r="K58" i="30"/>
  <c r="G58" i="30"/>
  <c r="F57" i="30"/>
  <c r="K57" i="30"/>
  <c r="G57" i="30"/>
  <c r="F56" i="30"/>
  <c r="K56" i="30"/>
  <c r="G56" i="30"/>
  <c r="F55" i="30"/>
  <c r="K55" i="30"/>
  <c r="G55" i="30"/>
  <c r="F54" i="30"/>
  <c r="K54" i="30"/>
  <c r="G54" i="30"/>
  <c r="F53" i="30"/>
  <c r="K53" i="30"/>
  <c r="G53" i="30"/>
  <c r="F52" i="30"/>
  <c r="F61" i="29"/>
  <c r="K61" i="29"/>
  <c r="G61" i="29"/>
  <c r="F60" i="29"/>
  <c r="K60" i="29"/>
  <c r="G60" i="29"/>
  <c r="F59" i="29"/>
  <c r="K59" i="29"/>
  <c r="G59" i="29"/>
  <c r="F58" i="29"/>
  <c r="K58" i="29"/>
  <c r="G58" i="29"/>
  <c r="F57" i="29"/>
  <c r="K57" i="29"/>
  <c r="G57" i="29"/>
  <c r="F56" i="29"/>
  <c r="K56" i="29"/>
  <c r="G56" i="29"/>
  <c r="F55" i="29"/>
  <c r="K55" i="29"/>
  <c r="G55" i="29"/>
  <c r="F54" i="29"/>
  <c r="K54" i="29"/>
  <c r="G54" i="29"/>
  <c r="F53" i="29"/>
  <c r="K53" i="29"/>
  <c r="G53" i="29"/>
  <c r="K52" i="29"/>
  <c r="G52" i="29"/>
  <c r="F52" i="29"/>
  <c r="F61" i="28"/>
  <c r="K61" i="28"/>
  <c r="G61" i="28"/>
  <c r="F60" i="28"/>
  <c r="K60" i="28"/>
  <c r="G60" i="28"/>
  <c r="F59" i="28"/>
  <c r="K59" i="28"/>
  <c r="G59" i="28"/>
  <c r="F58" i="28"/>
  <c r="K58" i="28"/>
  <c r="G58" i="28"/>
  <c r="F57" i="28"/>
  <c r="K57" i="28"/>
  <c r="G57" i="28"/>
  <c r="F56" i="28"/>
  <c r="K56" i="28"/>
  <c r="G56" i="28"/>
  <c r="F55" i="28"/>
  <c r="K55" i="28"/>
  <c r="G55" i="28"/>
  <c r="F54" i="28"/>
  <c r="K54" i="28"/>
  <c r="G54" i="28"/>
  <c r="F53" i="28"/>
  <c r="K53" i="28"/>
  <c r="G53" i="28"/>
  <c r="F52" i="28"/>
  <c r="K52" i="28"/>
  <c r="G52" i="28"/>
  <c r="F61" i="27"/>
  <c r="K61" i="27"/>
  <c r="G61" i="27"/>
  <c r="F60" i="27"/>
  <c r="K60" i="27"/>
  <c r="G60" i="27"/>
  <c r="F59" i="27"/>
  <c r="K59" i="27"/>
  <c r="G59" i="27"/>
  <c r="F58" i="27"/>
  <c r="K58" i="27"/>
  <c r="G58" i="27"/>
  <c r="F57" i="27"/>
  <c r="K57" i="27"/>
  <c r="G57" i="27"/>
  <c r="F56" i="27"/>
  <c r="K56" i="27"/>
  <c r="G56" i="27"/>
  <c r="F55" i="27"/>
  <c r="K55" i="27"/>
  <c r="G55" i="27"/>
  <c r="F54" i="27"/>
  <c r="K54" i="27"/>
  <c r="G54" i="27"/>
  <c r="F53" i="27"/>
  <c r="K53" i="27"/>
  <c r="G53" i="27"/>
  <c r="F52" i="27"/>
  <c r="F61" i="26"/>
  <c r="K61" i="26"/>
  <c r="G61" i="26"/>
  <c r="K60" i="26"/>
  <c r="G60" i="26"/>
  <c r="F60" i="26"/>
  <c r="F59" i="26"/>
  <c r="K59" i="26"/>
  <c r="G59" i="26"/>
  <c r="F58" i="26"/>
  <c r="K58" i="26"/>
  <c r="G58" i="26"/>
  <c r="F57" i="26"/>
  <c r="K57" i="26"/>
  <c r="G57" i="26"/>
  <c r="F56" i="26"/>
  <c r="K56" i="26"/>
  <c r="G56" i="26"/>
  <c r="F55" i="26"/>
  <c r="K55" i="26"/>
  <c r="G55" i="26"/>
  <c r="F54" i="26"/>
  <c r="K54" i="26"/>
  <c r="G54" i="26"/>
  <c r="F53" i="26"/>
  <c r="K53" i="26"/>
  <c r="G53" i="26"/>
  <c r="F52" i="26"/>
  <c r="K52" i="26"/>
  <c r="G52" i="26"/>
  <c r="F61" i="25"/>
  <c r="K61" i="25"/>
  <c r="G61" i="25"/>
  <c r="F60" i="25"/>
  <c r="K60" i="25"/>
  <c r="G60" i="25"/>
  <c r="F59" i="25"/>
  <c r="K59" i="25"/>
  <c r="G59" i="25"/>
  <c r="K58" i="25"/>
  <c r="G58" i="25"/>
  <c r="F58" i="25"/>
  <c r="F57" i="25"/>
  <c r="K57" i="25"/>
  <c r="G57" i="25"/>
  <c r="F56" i="25"/>
  <c r="K56" i="25"/>
  <c r="G56" i="25"/>
  <c r="F55" i="25"/>
  <c r="K55" i="25"/>
  <c r="G55" i="25"/>
  <c r="F54" i="25"/>
  <c r="K54" i="25"/>
  <c r="G54" i="25"/>
  <c r="F53" i="25"/>
  <c r="K53" i="25"/>
  <c r="G53" i="25"/>
  <c r="F52" i="25"/>
  <c r="F61" i="24"/>
  <c r="K61" i="24"/>
  <c r="G61" i="24"/>
  <c r="F60" i="24"/>
  <c r="K60" i="24"/>
  <c r="G60" i="24"/>
  <c r="F59" i="24"/>
  <c r="K59" i="24"/>
  <c r="G59" i="24"/>
  <c r="F58" i="24"/>
  <c r="K58" i="24"/>
  <c r="G58" i="24"/>
  <c r="F57" i="24"/>
  <c r="K57" i="24"/>
  <c r="G57" i="24"/>
  <c r="F56" i="24"/>
  <c r="K56" i="24"/>
  <c r="G56" i="24"/>
  <c r="F55" i="24"/>
  <c r="K55" i="24"/>
  <c r="G55" i="24"/>
  <c r="F54" i="24"/>
  <c r="K54" i="24"/>
  <c r="G54" i="24"/>
  <c r="F53" i="24"/>
  <c r="K53" i="24"/>
  <c r="G53" i="24"/>
  <c r="K52" i="24"/>
  <c r="G52" i="24"/>
  <c r="F52" i="24"/>
  <c r="F61" i="23"/>
  <c r="K61" i="23"/>
  <c r="G61" i="23"/>
  <c r="F60" i="23"/>
  <c r="K60" i="23"/>
  <c r="G60" i="23"/>
  <c r="F59" i="23"/>
  <c r="K59" i="23"/>
  <c r="G59" i="23"/>
  <c r="F58" i="23"/>
  <c r="K58" i="23"/>
  <c r="G58" i="23"/>
  <c r="F57" i="23"/>
  <c r="K57" i="23"/>
  <c r="G57" i="23"/>
  <c r="F56" i="23"/>
  <c r="K56" i="23"/>
  <c r="G56" i="23"/>
  <c r="F55" i="23"/>
  <c r="K55" i="23"/>
  <c r="G55" i="23"/>
  <c r="F54" i="23"/>
  <c r="K54" i="23"/>
  <c r="G54" i="23"/>
  <c r="F53" i="23"/>
  <c r="K53" i="23"/>
  <c r="G53" i="23"/>
  <c r="F52" i="23"/>
  <c r="F61" i="22"/>
  <c r="K61" i="22"/>
  <c r="G61" i="22"/>
  <c r="F60" i="22"/>
  <c r="K60" i="22"/>
  <c r="G60" i="22"/>
  <c r="F59" i="22"/>
  <c r="K59" i="22"/>
  <c r="G59" i="22"/>
  <c r="F58" i="22"/>
  <c r="K58" i="22"/>
  <c r="G58" i="22"/>
  <c r="F57" i="22"/>
  <c r="K57" i="22"/>
  <c r="G57" i="22"/>
  <c r="F56" i="22"/>
  <c r="K56" i="22"/>
  <c r="G56" i="22"/>
  <c r="F55" i="22"/>
  <c r="K55" i="22"/>
  <c r="G55" i="22"/>
  <c r="F54" i="22"/>
  <c r="K54" i="22"/>
  <c r="G54" i="22"/>
  <c r="F53" i="22"/>
  <c r="K53" i="22"/>
  <c r="G53" i="22"/>
  <c r="F52" i="22"/>
  <c r="K52" i="22"/>
  <c r="G52" i="22"/>
  <c r="F61" i="21"/>
  <c r="K61" i="21"/>
  <c r="G61" i="21"/>
  <c r="F60" i="21"/>
  <c r="K60" i="21"/>
  <c r="G60" i="21"/>
  <c r="F59" i="21"/>
  <c r="K59" i="21"/>
  <c r="G59" i="21"/>
  <c r="F58" i="21"/>
  <c r="K58" i="21"/>
  <c r="G58" i="21"/>
  <c r="F57" i="21"/>
  <c r="K57" i="21"/>
  <c r="G57" i="21"/>
  <c r="F56" i="21"/>
  <c r="K56" i="21"/>
  <c r="G56" i="21"/>
  <c r="F55" i="21"/>
  <c r="K55" i="21"/>
  <c r="G55" i="21"/>
  <c r="F54" i="21"/>
  <c r="K54" i="21"/>
  <c r="G54" i="21"/>
  <c r="F53" i="21"/>
  <c r="K53" i="21"/>
  <c r="G53" i="21"/>
  <c r="F52" i="21"/>
  <c r="F61" i="20"/>
  <c r="K61" i="20"/>
  <c r="G61" i="20"/>
  <c r="F60" i="20"/>
  <c r="K60" i="20"/>
  <c r="G60" i="20"/>
  <c r="F59" i="20"/>
  <c r="K59" i="20"/>
  <c r="G59" i="20"/>
  <c r="F58" i="20"/>
  <c r="K58" i="20"/>
  <c r="G58" i="20"/>
  <c r="F57" i="20"/>
  <c r="K57" i="20"/>
  <c r="G57" i="20"/>
  <c r="F56" i="20"/>
  <c r="K56" i="20"/>
  <c r="G56" i="20"/>
  <c r="F55" i="20"/>
  <c r="K55" i="20"/>
  <c r="G55" i="20"/>
  <c r="F54" i="20"/>
  <c r="K54" i="20"/>
  <c r="G54" i="20"/>
  <c r="F53" i="20"/>
  <c r="K53" i="20"/>
  <c r="G53" i="20"/>
  <c r="F52" i="20"/>
  <c r="F61" i="19"/>
  <c r="K61" i="19"/>
  <c r="G61" i="19"/>
  <c r="F60" i="19"/>
  <c r="K60" i="19"/>
  <c r="G60" i="19"/>
  <c r="F59" i="19"/>
  <c r="K59" i="19"/>
  <c r="G59" i="19"/>
  <c r="F58" i="19"/>
  <c r="K58" i="19"/>
  <c r="G58" i="19"/>
  <c r="F57" i="19"/>
  <c r="K57" i="19"/>
  <c r="G57" i="19"/>
  <c r="K56" i="19"/>
  <c r="G56" i="19"/>
  <c r="F56" i="19"/>
  <c r="F55" i="19"/>
  <c r="K55" i="19"/>
  <c r="G55" i="19"/>
  <c r="F54" i="19"/>
  <c r="K54" i="19"/>
  <c r="G54" i="19"/>
  <c r="F53" i="19"/>
  <c r="K53" i="19"/>
  <c r="G53" i="19"/>
  <c r="F52" i="19"/>
  <c r="F61" i="18"/>
  <c r="K61" i="18"/>
  <c r="G61" i="18"/>
  <c r="F60" i="18"/>
  <c r="K60" i="18"/>
  <c r="G60" i="18"/>
  <c r="F59" i="18"/>
  <c r="K59" i="18"/>
  <c r="G59" i="18"/>
  <c r="F58" i="18"/>
  <c r="K58" i="18"/>
  <c r="G58" i="18"/>
  <c r="F57" i="18"/>
  <c r="K57" i="18"/>
  <c r="G57" i="18"/>
  <c r="F56" i="18"/>
  <c r="K56" i="18"/>
  <c r="G56" i="18"/>
  <c r="F55" i="18"/>
  <c r="K55" i="18"/>
  <c r="G55" i="18"/>
  <c r="F54" i="18"/>
  <c r="K54" i="18"/>
  <c r="G54" i="18"/>
  <c r="F53" i="18"/>
  <c r="K53" i="18"/>
  <c r="G53" i="18"/>
  <c r="F52" i="18"/>
  <c r="F61" i="17"/>
  <c r="K61" i="17"/>
  <c r="G61" i="17"/>
  <c r="F60" i="17"/>
  <c r="K60" i="17"/>
  <c r="G60" i="17"/>
  <c r="F59" i="17"/>
  <c r="K59" i="17"/>
  <c r="G59" i="17"/>
  <c r="F58" i="17"/>
  <c r="K58" i="17"/>
  <c r="G58" i="17"/>
  <c r="F57" i="17"/>
  <c r="K57" i="17"/>
  <c r="G57" i="17"/>
  <c r="F56" i="17"/>
  <c r="K56" i="17"/>
  <c r="G56" i="17"/>
  <c r="F55" i="17"/>
  <c r="K55" i="17"/>
  <c r="G55" i="17"/>
  <c r="F54" i="17"/>
  <c r="K54" i="17"/>
  <c r="G54" i="17"/>
  <c r="F53" i="17"/>
  <c r="K53" i="17"/>
  <c r="G53" i="17"/>
  <c r="K52" i="17"/>
  <c r="G52" i="17"/>
  <c r="F52" i="17"/>
  <c r="F61" i="16"/>
  <c r="K61" i="16"/>
  <c r="G61" i="16"/>
  <c r="F60" i="16"/>
  <c r="K60" i="16"/>
  <c r="G60" i="16"/>
  <c r="F59" i="16"/>
  <c r="K59" i="16"/>
  <c r="G59" i="16"/>
  <c r="F58" i="16"/>
  <c r="K58" i="16"/>
  <c r="G58" i="16"/>
  <c r="F57" i="16"/>
  <c r="K57" i="16"/>
  <c r="G57" i="16"/>
  <c r="F56" i="16"/>
  <c r="K56" i="16"/>
  <c r="G56" i="16"/>
  <c r="F55" i="16"/>
  <c r="K55" i="16"/>
  <c r="G55" i="16"/>
  <c r="F54" i="16"/>
  <c r="K54" i="16"/>
  <c r="G54" i="16"/>
  <c r="F53" i="16"/>
  <c r="K53" i="16"/>
  <c r="G53" i="16"/>
  <c r="F52" i="16"/>
  <c r="F61" i="13"/>
  <c r="K61" i="13"/>
  <c r="G61" i="13"/>
  <c r="F60" i="13"/>
  <c r="K60" i="13"/>
  <c r="G60" i="13"/>
  <c r="F59" i="13"/>
  <c r="K59" i="13"/>
  <c r="G59" i="13"/>
  <c r="F58" i="13"/>
  <c r="K58" i="13"/>
  <c r="G58" i="13"/>
  <c r="F57" i="13"/>
  <c r="K57" i="13"/>
  <c r="G57" i="13"/>
  <c r="F56" i="13"/>
  <c r="K56" i="13"/>
  <c r="G56" i="13"/>
  <c r="F55" i="13"/>
  <c r="K55" i="13"/>
  <c r="G55" i="13"/>
  <c r="F54" i="13"/>
  <c r="K54" i="13"/>
  <c r="G54" i="13"/>
  <c r="F53" i="13"/>
  <c r="K53" i="13"/>
  <c r="G53" i="13"/>
  <c r="F52" i="13"/>
  <c r="F61" i="14"/>
  <c r="K61" i="14"/>
  <c r="G61" i="14"/>
  <c r="F60" i="14"/>
  <c r="K60" i="14"/>
  <c r="G60" i="14"/>
  <c r="F59" i="14"/>
  <c r="K59" i="14"/>
  <c r="G59" i="14"/>
  <c r="F58" i="14"/>
  <c r="K58" i="14"/>
  <c r="G58" i="14"/>
  <c r="F57" i="14"/>
  <c r="K57" i="14"/>
  <c r="G57" i="14"/>
  <c r="F56" i="14"/>
  <c r="K56" i="14"/>
  <c r="G56" i="14"/>
  <c r="F55" i="14"/>
  <c r="K55" i="14"/>
  <c r="G55" i="14"/>
  <c r="F54" i="14"/>
  <c r="K54" i="14"/>
  <c r="G54" i="14"/>
  <c r="F53" i="14"/>
  <c r="K53" i="14"/>
  <c r="G53" i="14"/>
  <c r="F52" i="14"/>
  <c r="F62" i="14"/>
  <c r="F61" i="15"/>
  <c r="K61" i="15"/>
  <c r="G61" i="15"/>
  <c r="F60" i="15"/>
  <c r="K60" i="15"/>
  <c r="G60" i="15"/>
  <c r="F59" i="15"/>
  <c r="K59" i="15"/>
  <c r="G59" i="15"/>
  <c r="F58" i="15"/>
  <c r="K58" i="15"/>
  <c r="G58" i="15"/>
  <c r="F57" i="15"/>
  <c r="K57" i="15"/>
  <c r="G57" i="15"/>
  <c r="F56" i="15"/>
  <c r="K56" i="15"/>
  <c r="G56" i="15"/>
  <c r="F55" i="15"/>
  <c r="K55" i="15"/>
  <c r="G55" i="15"/>
  <c r="F54" i="15"/>
  <c r="K54" i="15"/>
  <c r="G54" i="15"/>
  <c r="F53" i="15"/>
  <c r="K53" i="15"/>
  <c r="G53" i="15"/>
  <c r="F52" i="15"/>
  <c r="F61" i="12"/>
  <c r="K61" i="12"/>
  <c r="G61" i="12"/>
  <c r="F60" i="12"/>
  <c r="K60" i="12"/>
  <c r="G60" i="12"/>
  <c r="F59" i="12"/>
  <c r="K59" i="12"/>
  <c r="G59" i="12"/>
  <c r="F58" i="12"/>
  <c r="K58" i="12"/>
  <c r="G58" i="12"/>
  <c r="F57" i="12"/>
  <c r="K57" i="12"/>
  <c r="G57" i="12"/>
  <c r="F56" i="12"/>
  <c r="K56" i="12"/>
  <c r="G56" i="12"/>
  <c r="F55" i="12"/>
  <c r="K55" i="12"/>
  <c r="G55" i="12"/>
  <c r="F54" i="12"/>
  <c r="K54" i="12"/>
  <c r="G54" i="12"/>
  <c r="F53" i="12"/>
  <c r="K53" i="12"/>
  <c r="G53" i="12"/>
  <c r="F52" i="12"/>
  <c r="K52" i="12"/>
  <c r="G52" i="12"/>
  <c r="F62" i="27"/>
  <c r="F62" i="23"/>
  <c r="F62" i="20"/>
  <c r="F62" i="16"/>
  <c r="K52" i="16"/>
  <c r="G52" i="16"/>
  <c r="F62" i="19"/>
  <c r="K52" i="20"/>
  <c r="G52" i="20"/>
  <c r="F62" i="22"/>
  <c r="K52" i="23"/>
  <c r="G52" i="23"/>
  <c r="F62" i="26"/>
  <c r="K52" i="27"/>
  <c r="G52" i="27"/>
  <c r="F62" i="31"/>
  <c r="K52" i="32"/>
  <c r="G52" i="32"/>
  <c r="F62" i="35"/>
  <c r="F62" i="28"/>
  <c r="F62" i="18"/>
  <c r="K52" i="19"/>
  <c r="G52" i="19"/>
  <c r="F62" i="25"/>
  <c r="F62" i="30"/>
  <c r="F62" i="34"/>
  <c r="K52" i="35"/>
  <c r="G52" i="35"/>
  <c r="F62" i="13"/>
  <c r="F62" i="15"/>
  <c r="F62" i="17"/>
  <c r="K52" i="18"/>
  <c r="G52" i="18"/>
  <c r="F62" i="21"/>
  <c r="F62" i="24"/>
  <c r="K52" i="25"/>
  <c r="G52" i="25"/>
  <c r="F62" i="29"/>
  <c r="K52" i="30"/>
  <c r="G52" i="30"/>
  <c r="F62" i="33"/>
  <c r="K52" i="34"/>
  <c r="G52" i="34"/>
  <c r="K52" i="21"/>
  <c r="G52" i="21"/>
  <c r="K52" i="13"/>
  <c r="G52" i="13"/>
  <c r="K52" i="14"/>
  <c r="G52" i="14"/>
  <c r="K52" i="15"/>
  <c r="G52" i="15"/>
  <c r="F62" i="12"/>
  <c r="R8" i="38"/>
  <c r="R9" i="38"/>
  <c r="R10" i="38"/>
  <c r="R7" i="38"/>
  <c r="R32" i="38"/>
  <c r="E34" i="35"/>
  <c r="F34" i="35"/>
  <c r="G34" i="35"/>
  <c r="K34" i="35"/>
  <c r="H34" i="35"/>
  <c r="E33" i="35"/>
  <c r="F33" i="35"/>
  <c r="G33" i="35"/>
  <c r="K33" i="35"/>
  <c r="H33" i="35"/>
  <c r="E32" i="35"/>
  <c r="F32" i="35"/>
  <c r="G32" i="35"/>
  <c r="K32" i="35"/>
  <c r="H32" i="35"/>
  <c r="E31" i="35"/>
  <c r="F31" i="35"/>
  <c r="G31" i="35"/>
  <c r="K31" i="35"/>
  <c r="H31" i="35"/>
  <c r="E30" i="35"/>
  <c r="F30" i="35"/>
  <c r="G30" i="35"/>
  <c r="K30" i="35"/>
  <c r="H30" i="35"/>
  <c r="E29" i="35"/>
  <c r="F29" i="35"/>
  <c r="G29" i="35"/>
  <c r="K29" i="35"/>
  <c r="H29" i="35"/>
  <c r="E28" i="35"/>
  <c r="F28" i="35"/>
  <c r="G28" i="35"/>
  <c r="K28" i="35"/>
  <c r="H28" i="35"/>
  <c r="E27" i="35"/>
  <c r="F27" i="35"/>
  <c r="G27" i="35"/>
  <c r="K27" i="35"/>
  <c r="H27" i="35"/>
  <c r="E26" i="35"/>
  <c r="F26" i="35"/>
  <c r="G26" i="35"/>
  <c r="K26" i="35"/>
  <c r="H26" i="35"/>
  <c r="E25" i="35"/>
  <c r="F25" i="35"/>
  <c r="G25" i="35"/>
  <c r="E34" i="34"/>
  <c r="F33" i="34"/>
  <c r="E33" i="34"/>
  <c r="E32" i="34"/>
  <c r="E31" i="34"/>
  <c r="F31" i="34"/>
  <c r="E30" i="34"/>
  <c r="E29" i="34"/>
  <c r="F29" i="34"/>
  <c r="E28" i="34"/>
  <c r="E27" i="34"/>
  <c r="E26" i="34"/>
  <c r="E25" i="34"/>
  <c r="E34" i="33"/>
  <c r="F34" i="33"/>
  <c r="E33" i="33"/>
  <c r="E32" i="33"/>
  <c r="E31" i="33"/>
  <c r="E30" i="33"/>
  <c r="F30" i="33"/>
  <c r="E29" i="33"/>
  <c r="E28" i="33"/>
  <c r="F28" i="33"/>
  <c r="E27" i="33"/>
  <c r="E26" i="33"/>
  <c r="E25" i="33"/>
  <c r="E34" i="32"/>
  <c r="F34" i="32"/>
  <c r="E33" i="32"/>
  <c r="E32" i="32"/>
  <c r="E31" i="32"/>
  <c r="E30" i="32"/>
  <c r="F30" i="32"/>
  <c r="E29" i="32"/>
  <c r="E28" i="32"/>
  <c r="F28" i="32"/>
  <c r="E27" i="32"/>
  <c r="E26" i="32"/>
  <c r="F26" i="32"/>
  <c r="E25" i="32"/>
  <c r="E34" i="31"/>
  <c r="E33" i="31"/>
  <c r="E32" i="31"/>
  <c r="F32" i="31"/>
  <c r="E31" i="31"/>
  <c r="E30" i="31"/>
  <c r="E29" i="31"/>
  <c r="E28" i="31"/>
  <c r="F28" i="31"/>
  <c r="E27" i="31"/>
  <c r="E26" i="31"/>
  <c r="F26" i="31"/>
  <c r="E25" i="31"/>
  <c r="E34" i="30"/>
  <c r="F34" i="30"/>
  <c r="G34" i="30"/>
  <c r="K34" i="30"/>
  <c r="H34" i="30"/>
  <c r="E33" i="30"/>
  <c r="F33" i="30"/>
  <c r="G33" i="30"/>
  <c r="K33" i="30"/>
  <c r="H33" i="30"/>
  <c r="E32" i="30"/>
  <c r="F32" i="30"/>
  <c r="G32" i="30"/>
  <c r="K32" i="30"/>
  <c r="H32" i="30"/>
  <c r="E31" i="30"/>
  <c r="F31" i="30"/>
  <c r="G31" i="30"/>
  <c r="K31" i="30"/>
  <c r="H31" i="30"/>
  <c r="E30" i="30"/>
  <c r="F30" i="30"/>
  <c r="G30" i="30"/>
  <c r="K30" i="30"/>
  <c r="H30" i="30"/>
  <c r="E29" i="30"/>
  <c r="F29" i="30"/>
  <c r="G29" i="30"/>
  <c r="K29" i="30"/>
  <c r="H29" i="30"/>
  <c r="E28" i="30"/>
  <c r="F28" i="30"/>
  <c r="G28" i="30"/>
  <c r="K28" i="30"/>
  <c r="H28" i="30"/>
  <c r="E27" i="30"/>
  <c r="F27" i="30"/>
  <c r="G27" i="30"/>
  <c r="K27" i="30"/>
  <c r="H27" i="30"/>
  <c r="E26" i="30"/>
  <c r="F26" i="30"/>
  <c r="G26" i="30"/>
  <c r="K26" i="30"/>
  <c r="H26" i="30"/>
  <c r="E25" i="30"/>
  <c r="F25" i="30"/>
  <c r="G25" i="30"/>
  <c r="E34" i="29"/>
  <c r="F34" i="29"/>
  <c r="E33" i="29"/>
  <c r="E32" i="29"/>
  <c r="F32" i="29"/>
  <c r="E31" i="29"/>
  <c r="E30" i="29"/>
  <c r="E29" i="29"/>
  <c r="E28" i="29"/>
  <c r="F28" i="29"/>
  <c r="E27" i="29"/>
  <c r="E26" i="29"/>
  <c r="F26" i="29"/>
  <c r="E25" i="29"/>
  <c r="E34" i="28"/>
  <c r="F34" i="28"/>
  <c r="E33" i="28"/>
  <c r="E32" i="28"/>
  <c r="E31" i="28"/>
  <c r="E30" i="28"/>
  <c r="F30" i="28"/>
  <c r="E29" i="28"/>
  <c r="E28" i="28"/>
  <c r="F28" i="28"/>
  <c r="E27" i="28"/>
  <c r="E26" i="28"/>
  <c r="F26" i="28"/>
  <c r="E25" i="28"/>
  <c r="E34" i="27"/>
  <c r="E33" i="27"/>
  <c r="E32" i="27"/>
  <c r="F32" i="27"/>
  <c r="E31" i="27"/>
  <c r="E30" i="27"/>
  <c r="F30" i="27"/>
  <c r="E29" i="27"/>
  <c r="E28" i="27"/>
  <c r="E27" i="27"/>
  <c r="E26" i="27"/>
  <c r="F26" i="27"/>
  <c r="E25" i="27"/>
  <c r="E34" i="26"/>
  <c r="F34" i="26"/>
  <c r="E33" i="26"/>
  <c r="E32" i="26"/>
  <c r="E31" i="26"/>
  <c r="E30" i="26"/>
  <c r="F30" i="26"/>
  <c r="E29" i="26"/>
  <c r="E28" i="26"/>
  <c r="F28" i="26"/>
  <c r="E27" i="26"/>
  <c r="E26" i="26"/>
  <c r="F26" i="26"/>
  <c r="E25" i="26"/>
  <c r="E34" i="25"/>
  <c r="E33" i="25"/>
  <c r="E32" i="25"/>
  <c r="F32" i="25"/>
  <c r="E31" i="25"/>
  <c r="E30" i="25"/>
  <c r="F30" i="25"/>
  <c r="E29" i="25"/>
  <c r="E28" i="25"/>
  <c r="E27" i="25"/>
  <c r="E26" i="25"/>
  <c r="F26" i="25"/>
  <c r="E25" i="25"/>
  <c r="E34" i="24"/>
  <c r="F34" i="24"/>
  <c r="G34" i="24"/>
  <c r="K34" i="24"/>
  <c r="H34" i="24"/>
  <c r="E33" i="24"/>
  <c r="F33" i="24"/>
  <c r="G33" i="24"/>
  <c r="K33" i="24"/>
  <c r="H33" i="24"/>
  <c r="E32" i="24"/>
  <c r="F32" i="24"/>
  <c r="G32" i="24"/>
  <c r="K32" i="24"/>
  <c r="H32" i="24"/>
  <c r="E31" i="24"/>
  <c r="F31" i="24"/>
  <c r="G31" i="24"/>
  <c r="K31" i="24"/>
  <c r="H31" i="24"/>
  <c r="E30" i="24"/>
  <c r="F30" i="24"/>
  <c r="G30" i="24"/>
  <c r="K30" i="24"/>
  <c r="H30" i="24"/>
  <c r="E29" i="24"/>
  <c r="F29" i="24"/>
  <c r="G29" i="24"/>
  <c r="K29" i="24"/>
  <c r="H29" i="24"/>
  <c r="E28" i="24"/>
  <c r="F28" i="24"/>
  <c r="G28" i="24"/>
  <c r="K28" i="24"/>
  <c r="H28" i="24"/>
  <c r="E27" i="24"/>
  <c r="F27" i="24"/>
  <c r="G27" i="24"/>
  <c r="K27" i="24"/>
  <c r="H27" i="24"/>
  <c r="E26" i="24"/>
  <c r="F26" i="24"/>
  <c r="G26" i="24"/>
  <c r="K26" i="24"/>
  <c r="H26" i="24"/>
  <c r="E25" i="24"/>
  <c r="F25" i="24"/>
  <c r="G25" i="24"/>
  <c r="E34" i="23"/>
  <c r="F34" i="23"/>
  <c r="E33" i="23"/>
  <c r="E32" i="23"/>
  <c r="E31" i="23"/>
  <c r="E30" i="23"/>
  <c r="F30" i="23"/>
  <c r="E29" i="23"/>
  <c r="E28" i="23"/>
  <c r="F28" i="23"/>
  <c r="E27" i="23"/>
  <c r="E26" i="23"/>
  <c r="E25" i="23"/>
  <c r="E34" i="22"/>
  <c r="E33" i="22"/>
  <c r="E32" i="22"/>
  <c r="F32" i="22"/>
  <c r="E31" i="22"/>
  <c r="E30" i="22"/>
  <c r="F30" i="22"/>
  <c r="E29" i="22"/>
  <c r="E28" i="22"/>
  <c r="E27" i="22"/>
  <c r="E26" i="22"/>
  <c r="F26" i="22"/>
  <c r="E25" i="22"/>
  <c r="E34" i="21"/>
  <c r="F34" i="21"/>
  <c r="E33" i="21"/>
  <c r="E32" i="21"/>
  <c r="E31" i="21"/>
  <c r="E30" i="21"/>
  <c r="F30" i="21"/>
  <c r="E29" i="21"/>
  <c r="E28" i="21"/>
  <c r="F28" i="21"/>
  <c r="E27" i="21"/>
  <c r="E26" i="21"/>
  <c r="E25" i="21"/>
  <c r="E34" i="20"/>
  <c r="F34" i="20"/>
  <c r="G34" i="20"/>
  <c r="K34" i="20"/>
  <c r="H34" i="20"/>
  <c r="E33" i="20"/>
  <c r="F33" i="20"/>
  <c r="G33" i="20"/>
  <c r="K33" i="20"/>
  <c r="H33" i="20"/>
  <c r="E32" i="20"/>
  <c r="F32" i="20"/>
  <c r="G32" i="20"/>
  <c r="K32" i="20"/>
  <c r="H32" i="20"/>
  <c r="E31" i="20"/>
  <c r="F31" i="20"/>
  <c r="G31" i="20"/>
  <c r="K31" i="20"/>
  <c r="H31" i="20"/>
  <c r="E30" i="20"/>
  <c r="F30" i="20"/>
  <c r="G30" i="20"/>
  <c r="K30" i="20"/>
  <c r="H30" i="20"/>
  <c r="E29" i="20"/>
  <c r="F29" i="20"/>
  <c r="G29" i="20"/>
  <c r="K29" i="20"/>
  <c r="H29" i="20"/>
  <c r="E28" i="20"/>
  <c r="F28" i="20"/>
  <c r="G28" i="20"/>
  <c r="K28" i="20"/>
  <c r="H28" i="20"/>
  <c r="E27" i="20"/>
  <c r="F27" i="20"/>
  <c r="G27" i="20"/>
  <c r="K27" i="20"/>
  <c r="H27" i="20"/>
  <c r="E26" i="20"/>
  <c r="F26" i="20"/>
  <c r="G26" i="20"/>
  <c r="K26" i="20"/>
  <c r="H26" i="20"/>
  <c r="E25" i="20"/>
  <c r="E34" i="19"/>
  <c r="E33" i="19"/>
  <c r="E32" i="19"/>
  <c r="F32" i="19"/>
  <c r="E31" i="19"/>
  <c r="E30" i="19"/>
  <c r="F30" i="19"/>
  <c r="E29" i="19"/>
  <c r="E28" i="19"/>
  <c r="E27" i="19"/>
  <c r="E26" i="19"/>
  <c r="F26" i="19"/>
  <c r="E25" i="19"/>
  <c r="E34" i="18"/>
  <c r="E33" i="18"/>
  <c r="E32" i="18"/>
  <c r="F32" i="18"/>
  <c r="E31" i="18"/>
  <c r="E30" i="18"/>
  <c r="F30" i="18"/>
  <c r="E29" i="18"/>
  <c r="E28" i="18"/>
  <c r="F28" i="18"/>
  <c r="E27" i="18"/>
  <c r="E26" i="18"/>
  <c r="E25" i="18"/>
  <c r="E34" i="17"/>
  <c r="F34" i="17"/>
  <c r="G34" i="17"/>
  <c r="K34" i="17"/>
  <c r="H34" i="17"/>
  <c r="E33" i="17"/>
  <c r="F33" i="17"/>
  <c r="G33" i="17"/>
  <c r="K33" i="17"/>
  <c r="H33" i="17"/>
  <c r="E32" i="17"/>
  <c r="F32" i="17"/>
  <c r="G32" i="17"/>
  <c r="K32" i="17"/>
  <c r="H32" i="17"/>
  <c r="E31" i="17"/>
  <c r="F31" i="17"/>
  <c r="G31" i="17"/>
  <c r="K31" i="17"/>
  <c r="H31" i="17"/>
  <c r="E30" i="17"/>
  <c r="F30" i="17"/>
  <c r="G30" i="17"/>
  <c r="K30" i="17"/>
  <c r="H30" i="17"/>
  <c r="E29" i="17"/>
  <c r="F29" i="17"/>
  <c r="G29" i="17"/>
  <c r="K29" i="17"/>
  <c r="H29" i="17"/>
  <c r="E28" i="17"/>
  <c r="F28" i="17"/>
  <c r="G28" i="17"/>
  <c r="K28" i="17"/>
  <c r="H28" i="17"/>
  <c r="E27" i="17"/>
  <c r="F27" i="17"/>
  <c r="G27" i="17"/>
  <c r="K27" i="17"/>
  <c r="H27" i="17"/>
  <c r="E26" i="17"/>
  <c r="F26" i="17"/>
  <c r="G26" i="17"/>
  <c r="K26" i="17"/>
  <c r="H26" i="17"/>
  <c r="E25" i="17"/>
  <c r="F25" i="17"/>
  <c r="G25" i="17"/>
  <c r="E34" i="16"/>
  <c r="E33" i="16"/>
  <c r="E32" i="16"/>
  <c r="F32" i="16"/>
  <c r="E31" i="16"/>
  <c r="E30" i="16"/>
  <c r="F30" i="16"/>
  <c r="E29" i="16"/>
  <c r="E28" i="16"/>
  <c r="E27" i="16"/>
  <c r="E26" i="16"/>
  <c r="F26" i="16"/>
  <c r="E25" i="16"/>
  <c r="E34" i="13"/>
  <c r="F34" i="13"/>
  <c r="E33" i="13"/>
  <c r="E32" i="13"/>
  <c r="E31" i="13"/>
  <c r="E30" i="13"/>
  <c r="F30" i="13"/>
  <c r="E29" i="13"/>
  <c r="E28" i="13"/>
  <c r="F28" i="13"/>
  <c r="E27" i="13"/>
  <c r="E26" i="13"/>
  <c r="F26" i="13"/>
  <c r="E25" i="13"/>
  <c r="E34" i="14"/>
  <c r="E33" i="14"/>
  <c r="E32" i="14"/>
  <c r="F32" i="14"/>
  <c r="E31" i="14"/>
  <c r="E30" i="14"/>
  <c r="F30" i="14"/>
  <c r="E29" i="14"/>
  <c r="E28" i="14"/>
  <c r="E27" i="14"/>
  <c r="E26" i="14"/>
  <c r="F26" i="14"/>
  <c r="E25" i="14"/>
  <c r="E34" i="15"/>
  <c r="E33" i="15"/>
  <c r="E32" i="15"/>
  <c r="E31" i="15"/>
  <c r="E30" i="15"/>
  <c r="E29" i="15"/>
  <c r="E28" i="15"/>
  <c r="E27" i="15"/>
  <c r="E26" i="15"/>
  <c r="E25" i="15"/>
  <c r="E34" i="12"/>
  <c r="E33" i="12"/>
  <c r="F33" i="12"/>
  <c r="E32" i="12"/>
  <c r="E31" i="12"/>
  <c r="E30" i="12"/>
  <c r="E29" i="12"/>
  <c r="F29" i="12"/>
  <c r="E28" i="12"/>
  <c r="E27" i="12"/>
  <c r="E26" i="12"/>
  <c r="F26" i="12"/>
  <c r="E25" i="12"/>
  <c r="E26" i="1"/>
  <c r="F26" i="1"/>
  <c r="G26" i="1"/>
  <c r="E27" i="1"/>
  <c r="F27" i="1"/>
  <c r="G27" i="1"/>
  <c r="E28" i="1"/>
  <c r="F28" i="1"/>
  <c r="E29" i="1"/>
  <c r="F29" i="1"/>
  <c r="G29" i="1"/>
  <c r="E30" i="1"/>
  <c r="E31" i="1"/>
  <c r="E32" i="1"/>
  <c r="F32" i="1"/>
  <c r="E33" i="1"/>
  <c r="F33" i="1"/>
  <c r="G33" i="1"/>
  <c r="E34" i="1"/>
  <c r="F34" i="1"/>
  <c r="G34" i="1"/>
  <c r="E25" i="1"/>
  <c r="F31" i="12"/>
  <c r="G31" i="12"/>
  <c r="K31" i="12"/>
  <c r="H31" i="12"/>
  <c r="F28" i="14"/>
  <c r="G28" i="14"/>
  <c r="K28" i="14"/>
  <c r="H28" i="14"/>
  <c r="F34" i="14"/>
  <c r="G34" i="14"/>
  <c r="K34" i="14"/>
  <c r="H34" i="14"/>
  <c r="F32" i="13"/>
  <c r="G32" i="13"/>
  <c r="K32" i="13"/>
  <c r="H32" i="13"/>
  <c r="F28" i="16"/>
  <c r="G28" i="16"/>
  <c r="K28" i="16"/>
  <c r="H28" i="16"/>
  <c r="F34" i="16"/>
  <c r="G34" i="16"/>
  <c r="K34" i="16"/>
  <c r="H34" i="16"/>
  <c r="F26" i="18"/>
  <c r="G26" i="18"/>
  <c r="K26" i="18"/>
  <c r="H26" i="18"/>
  <c r="F34" i="18"/>
  <c r="G34" i="18"/>
  <c r="K34" i="18"/>
  <c r="H34" i="18"/>
  <c r="F28" i="19"/>
  <c r="G28" i="19"/>
  <c r="K28" i="19"/>
  <c r="H28" i="19"/>
  <c r="F34" i="19"/>
  <c r="G34" i="19"/>
  <c r="K34" i="19"/>
  <c r="H34" i="19"/>
  <c r="F26" i="21"/>
  <c r="G26" i="21"/>
  <c r="K26" i="21"/>
  <c r="H26" i="21"/>
  <c r="F32" i="21"/>
  <c r="G32" i="21"/>
  <c r="K32" i="21"/>
  <c r="H32" i="21"/>
  <c r="F28" i="22"/>
  <c r="G28" i="22"/>
  <c r="K28" i="22"/>
  <c r="H28" i="22"/>
  <c r="F34" i="22"/>
  <c r="G34" i="22"/>
  <c r="K34" i="22"/>
  <c r="H34" i="22"/>
  <c r="F26" i="23"/>
  <c r="G26" i="23"/>
  <c r="K26" i="23"/>
  <c r="H26" i="23"/>
  <c r="F32" i="23"/>
  <c r="G32" i="23"/>
  <c r="K32" i="23"/>
  <c r="H32" i="23"/>
  <c r="F28" i="25"/>
  <c r="G28" i="25"/>
  <c r="K28" i="25"/>
  <c r="H28" i="25"/>
  <c r="F34" i="25"/>
  <c r="G34" i="25"/>
  <c r="K34" i="25"/>
  <c r="H34" i="25"/>
  <c r="F32" i="26"/>
  <c r="G32" i="26"/>
  <c r="K32" i="26"/>
  <c r="H32" i="26"/>
  <c r="F28" i="27"/>
  <c r="G28" i="27"/>
  <c r="K28" i="27"/>
  <c r="H28" i="27"/>
  <c r="F34" i="27"/>
  <c r="G34" i="27"/>
  <c r="K34" i="27"/>
  <c r="H34" i="27"/>
  <c r="F32" i="28"/>
  <c r="G32" i="28"/>
  <c r="K32" i="28"/>
  <c r="H32" i="28"/>
  <c r="F30" i="29"/>
  <c r="G30" i="29"/>
  <c r="K30" i="29"/>
  <c r="H30" i="29"/>
  <c r="F30" i="31"/>
  <c r="G30" i="31"/>
  <c r="K30" i="31"/>
  <c r="H30" i="31"/>
  <c r="F34" i="31"/>
  <c r="G34" i="31"/>
  <c r="K34" i="31"/>
  <c r="H34" i="31"/>
  <c r="F32" i="32"/>
  <c r="G32" i="32"/>
  <c r="K32" i="32"/>
  <c r="H32" i="32"/>
  <c r="F26" i="33"/>
  <c r="G26" i="33"/>
  <c r="K26" i="33"/>
  <c r="H26" i="33"/>
  <c r="F32" i="33"/>
  <c r="G32" i="33"/>
  <c r="K32" i="33"/>
  <c r="H32" i="33"/>
  <c r="G29" i="12"/>
  <c r="K29" i="12"/>
  <c r="H29" i="12"/>
  <c r="G30" i="14"/>
  <c r="K30" i="14"/>
  <c r="H30" i="14"/>
  <c r="G26" i="13"/>
  <c r="K26" i="13"/>
  <c r="H26" i="13"/>
  <c r="G34" i="13"/>
  <c r="K34" i="13"/>
  <c r="H34" i="13"/>
  <c r="G30" i="16"/>
  <c r="K30" i="16"/>
  <c r="H30" i="16"/>
  <c r="G30" i="18"/>
  <c r="K30" i="18"/>
  <c r="H30" i="18"/>
  <c r="G26" i="19"/>
  <c r="K26" i="19"/>
  <c r="H26" i="19"/>
  <c r="G32" i="19"/>
  <c r="K32" i="19"/>
  <c r="H32" i="19"/>
  <c r="G28" i="21"/>
  <c r="K28" i="21"/>
  <c r="H28" i="21"/>
  <c r="G34" i="21"/>
  <c r="K34" i="21"/>
  <c r="H34" i="21"/>
  <c r="G30" i="22"/>
  <c r="K30" i="22"/>
  <c r="H30" i="22"/>
  <c r="G28" i="23"/>
  <c r="K28" i="23"/>
  <c r="H28" i="23"/>
  <c r="G26" i="25"/>
  <c r="K26" i="25"/>
  <c r="H26" i="25"/>
  <c r="G32" i="25"/>
  <c r="K32" i="25"/>
  <c r="H32" i="25"/>
  <c r="G28" i="26"/>
  <c r="K28" i="26"/>
  <c r="H28" i="26"/>
  <c r="G34" i="26"/>
  <c r="K34" i="26"/>
  <c r="H34" i="26"/>
  <c r="G30" i="27"/>
  <c r="K30" i="27"/>
  <c r="H30" i="27"/>
  <c r="G32" i="27"/>
  <c r="K32" i="27"/>
  <c r="H32" i="27"/>
  <c r="G28" i="28"/>
  <c r="K28" i="28"/>
  <c r="H28" i="28"/>
  <c r="G30" i="28"/>
  <c r="K30" i="28"/>
  <c r="H30" i="28"/>
  <c r="G26" i="29"/>
  <c r="K26" i="29"/>
  <c r="H26" i="29"/>
  <c r="G28" i="29"/>
  <c r="K28" i="29"/>
  <c r="H28" i="29"/>
  <c r="G34" i="29"/>
  <c r="K34" i="29"/>
  <c r="H34" i="29"/>
  <c r="G26" i="31"/>
  <c r="K26" i="31"/>
  <c r="H26" i="31"/>
  <c r="G32" i="31"/>
  <c r="K32" i="31"/>
  <c r="H32" i="31"/>
  <c r="G26" i="32"/>
  <c r="K26" i="32"/>
  <c r="H26" i="32"/>
  <c r="G30" i="32"/>
  <c r="K30" i="32"/>
  <c r="H30" i="32"/>
  <c r="G34" i="32"/>
  <c r="K34" i="32"/>
  <c r="H34" i="32"/>
  <c r="G30" i="33"/>
  <c r="K30" i="33"/>
  <c r="H30" i="33"/>
  <c r="G34" i="33"/>
  <c r="K34" i="33"/>
  <c r="H34" i="33"/>
  <c r="F28" i="34"/>
  <c r="G28" i="34"/>
  <c r="K28" i="34"/>
  <c r="H28" i="34"/>
  <c r="F30" i="34"/>
  <c r="G30" i="34"/>
  <c r="K30" i="34"/>
  <c r="H30" i="34"/>
  <c r="F32" i="34"/>
  <c r="G32" i="34"/>
  <c r="K32" i="34"/>
  <c r="H32" i="34"/>
  <c r="F34" i="34"/>
  <c r="G34" i="34"/>
  <c r="K34" i="34"/>
  <c r="H34" i="34"/>
  <c r="G33" i="12"/>
  <c r="K33" i="12"/>
  <c r="H33" i="12"/>
  <c r="G26" i="14"/>
  <c r="K26" i="14"/>
  <c r="H26" i="14"/>
  <c r="G32" i="14"/>
  <c r="K32" i="14"/>
  <c r="H32" i="14"/>
  <c r="G28" i="13"/>
  <c r="K28" i="13"/>
  <c r="H28" i="13"/>
  <c r="G30" i="13"/>
  <c r="K30" i="13"/>
  <c r="H30" i="13"/>
  <c r="G26" i="16"/>
  <c r="K26" i="16"/>
  <c r="H26" i="16"/>
  <c r="G32" i="16"/>
  <c r="K32" i="16"/>
  <c r="H32" i="16"/>
  <c r="G28" i="18"/>
  <c r="K28" i="18"/>
  <c r="H28" i="18"/>
  <c r="G32" i="18"/>
  <c r="K32" i="18"/>
  <c r="H32" i="18"/>
  <c r="G30" i="19"/>
  <c r="K30" i="19"/>
  <c r="H30" i="19"/>
  <c r="G30" i="21"/>
  <c r="K30" i="21"/>
  <c r="H30" i="21"/>
  <c r="G26" i="22"/>
  <c r="K26" i="22"/>
  <c r="H26" i="22"/>
  <c r="G32" i="22"/>
  <c r="K32" i="22"/>
  <c r="H32" i="22"/>
  <c r="G30" i="23"/>
  <c r="K30" i="23"/>
  <c r="H30" i="23"/>
  <c r="G34" i="23"/>
  <c r="K34" i="23"/>
  <c r="H34" i="23"/>
  <c r="G30" i="25"/>
  <c r="K30" i="25"/>
  <c r="H30" i="25"/>
  <c r="G26" i="26"/>
  <c r="K26" i="26"/>
  <c r="H26" i="26"/>
  <c r="G30" i="26"/>
  <c r="K30" i="26"/>
  <c r="H30" i="26"/>
  <c r="G26" i="27"/>
  <c r="K26" i="27"/>
  <c r="H26" i="27"/>
  <c r="G26" i="28"/>
  <c r="K26" i="28"/>
  <c r="H26" i="28"/>
  <c r="G34" i="28"/>
  <c r="K34" i="28"/>
  <c r="H34" i="28"/>
  <c r="G32" i="29"/>
  <c r="K32" i="29"/>
  <c r="H32" i="29"/>
  <c r="G28" i="31"/>
  <c r="K28" i="31"/>
  <c r="H28" i="31"/>
  <c r="G28" i="32"/>
  <c r="K28" i="32"/>
  <c r="H28" i="32"/>
  <c r="G28" i="33"/>
  <c r="K28" i="33"/>
  <c r="H28" i="33"/>
  <c r="F28" i="12"/>
  <c r="G28" i="12"/>
  <c r="K28" i="12"/>
  <c r="H28" i="12"/>
  <c r="F30" i="12"/>
  <c r="G30" i="12"/>
  <c r="K30" i="12"/>
  <c r="H30" i="12"/>
  <c r="F32" i="12"/>
  <c r="G32" i="12"/>
  <c r="K32" i="12"/>
  <c r="H32" i="12"/>
  <c r="F34" i="12"/>
  <c r="G34" i="12"/>
  <c r="K34" i="12"/>
  <c r="H34" i="12"/>
  <c r="F25" i="14"/>
  <c r="G25" i="14"/>
  <c r="F27" i="14"/>
  <c r="G27" i="14"/>
  <c r="K27" i="14"/>
  <c r="H27" i="14"/>
  <c r="F29" i="14"/>
  <c r="G29" i="14"/>
  <c r="K29" i="14"/>
  <c r="H29" i="14"/>
  <c r="F31" i="14"/>
  <c r="G31" i="14"/>
  <c r="K31" i="14"/>
  <c r="H31" i="14"/>
  <c r="F33" i="14"/>
  <c r="G33" i="14"/>
  <c r="K33" i="14"/>
  <c r="H33" i="14"/>
  <c r="F25" i="13"/>
  <c r="G25" i="13"/>
  <c r="F27" i="13"/>
  <c r="G27" i="13"/>
  <c r="K27" i="13"/>
  <c r="H27" i="13"/>
  <c r="F29" i="13"/>
  <c r="G29" i="13"/>
  <c r="K29" i="13"/>
  <c r="H29" i="13"/>
  <c r="F31" i="13"/>
  <c r="G31" i="13"/>
  <c r="K31" i="13"/>
  <c r="H31" i="13"/>
  <c r="F33" i="13"/>
  <c r="G33" i="13"/>
  <c r="K33" i="13"/>
  <c r="H33" i="13"/>
  <c r="F25" i="16"/>
  <c r="G25" i="16"/>
  <c r="F27" i="16"/>
  <c r="G27" i="16"/>
  <c r="K27" i="16"/>
  <c r="H27" i="16"/>
  <c r="F29" i="16"/>
  <c r="G29" i="16"/>
  <c r="K29" i="16"/>
  <c r="H29" i="16"/>
  <c r="F31" i="16"/>
  <c r="G31" i="16"/>
  <c r="K31" i="16"/>
  <c r="H31" i="16"/>
  <c r="F33" i="16"/>
  <c r="G33" i="16"/>
  <c r="K33" i="16"/>
  <c r="H33" i="16"/>
  <c r="F25" i="18"/>
  <c r="G25" i="18"/>
  <c r="F27" i="18"/>
  <c r="G27" i="18"/>
  <c r="K27" i="18"/>
  <c r="H27" i="18"/>
  <c r="F29" i="18"/>
  <c r="G29" i="18"/>
  <c r="K29" i="18"/>
  <c r="H29" i="18"/>
  <c r="F31" i="18"/>
  <c r="G31" i="18"/>
  <c r="K31" i="18"/>
  <c r="H31" i="18"/>
  <c r="F33" i="18"/>
  <c r="G33" i="18"/>
  <c r="K33" i="18"/>
  <c r="H33" i="18"/>
  <c r="F25" i="19"/>
  <c r="G25" i="19"/>
  <c r="F27" i="19"/>
  <c r="G27" i="19"/>
  <c r="K27" i="19"/>
  <c r="H27" i="19"/>
  <c r="F29" i="19"/>
  <c r="G29" i="19"/>
  <c r="K29" i="19"/>
  <c r="H29" i="19"/>
  <c r="F31" i="19"/>
  <c r="G31" i="19"/>
  <c r="K31" i="19"/>
  <c r="H31" i="19"/>
  <c r="F33" i="19"/>
  <c r="G33" i="19"/>
  <c r="K33" i="19"/>
  <c r="H33" i="19"/>
  <c r="F25" i="20"/>
  <c r="G25" i="20"/>
  <c r="F25" i="21"/>
  <c r="G25" i="21"/>
  <c r="F27" i="21"/>
  <c r="G27" i="21"/>
  <c r="K27" i="21"/>
  <c r="H27" i="21"/>
  <c r="F29" i="21"/>
  <c r="G29" i="21"/>
  <c r="K29" i="21"/>
  <c r="H29" i="21"/>
  <c r="F31" i="21"/>
  <c r="G31" i="21"/>
  <c r="K31" i="21"/>
  <c r="H31" i="21"/>
  <c r="F33" i="21"/>
  <c r="G33" i="21"/>
  <c r="K33" i="21"/>
  <c r="H33" i="21"/>
  <c r="F25" i="22"/>
  <c r="G25" i="22"/>
  <c r="F27" i="22"/>
  <c r="G27" i="22"/>
  <c r="K27" i="22"/>
  <c r="H27" i="22"/>
  <c r="F29" i="22"/>
  <c r="G29" i="22"/>
  <c r="K29" i="22"/>
  <c r="H29" i="22"/>
  <c r="F31" i="22"/>
  <c r="G31" i="22"/>
  <c r="K31" i="22"/>
  <c r="H31" i="22"/>
  <c r="F33" i="22"/>
  <c r="G33" i="22"/>
  <c r="K33" i="22"/>
  <c r="H33" i="22"/>
  <c r="F25" i="23"/>
  <c r="G25" i="23"/>
  <c r="F27" i="23"/>
  <c r="G27" i="23"/>
  <c r="K27" i="23"/>
  <c r="H27" i="23"/>
  <c r="F29" i="23"/>
  <c r="G29" i="23"/>
  <c r="K29" i="23"/>
  <c r="H29" i="23"/>
  <c r="F31" i="23"/>
  <c r="G31" i="23"/>
  <c r="K31" i="23"/>
  <c r="H31" i="23"/>
  <c r="F33" i="23"/>
  <c r="G33" i="23"/>
  <c r="K33" i="23"/>
  <c r="H33" i="23"/>
  <c r="F25" i="25"/>
  <c r="G25" i="25"/>
  <c r="F27" i="25"/>
  <c r="G27" i="25"/>
  <c r="K27" i="25"/>
  <c r="H27" i="25"/>
  <c r="F29" i="25"/>
  <c r="G29" i="25"/>
  <c r="K29" i="25"/>
  <c r="H29" i="25"/>
  <c r="F31" i="25"/>
  <c r="G31" i="25"/>
  <c r="K31" i="25"/>
  <c r="H31" i="25"/>
  <c r="F33" i="25"/>
  <c r="G33" i="25"/>
  <c r="K33" i="25"/>
  <c r="H33" i="25"/>
  <c r="F25" i="26"/>
  <c r="G25" i="26"/>
  <c r="F27" i="26"/>
  <c r="G27" i="26"/>
  <c r="K27" i="26"/>
  <c r="H27" i="26"/>
  <c r="F29" i="26"/>
  <c r="G29" i="26"/>
  <c r="K29" i="26"/>
  <c r="H29" i="26"/>
  <c r="F31" i="26"/>
  <c r="G31" i="26"/>
  <c r="K31" i="26"/>
  <c r="H31" i="26"/>
  <c r="F33" i="26"/>
  <c r="G33" i="26"/>
  <c r="K33" i="26"/>
  <c r="H33" i="26"/>
  <c r="F25" i="27"/>
  <c r="G25" i="27"/>
  <c r="F27" i="27"/>
  <c r="G27" i="27"/>
  <c r="K27" i="27"/>
  <c r="H27" i="27"/>
  <c r="F29" i="27"/>
  <c r="G29" i="27"/>
  <c r="K29" i="27"/>
  <c r="H29" i="27"/>
  <c r="F31" i="27"/>
  <c r="G31" i="27"/>
  <c r="K31" i="27"/>
  <c r="H31" i="27"/>
  <c r="F33" i="27"/>
  <c r="G33" i="27"/>
  <c r="K33" i="27"/>
  <c r="H33" i="27"/>
  <c r="F25" i="28"/>
  <c r="G25" i="28"/>
  <c r="F27" i="28"/>
  <c r="G27" i="28"/>
  <c r="K27" i="28"/>
  <c r="H27" i="28"/>
  <c r="F29" i="28"/>
  <c r="G29" i="28"/>
  <c r="K29" i="28"/>
  <c r="H29" i="28"/>
  <c r="F31" i="28"/>
  <c r="G31" i="28"/>
  <c r="K31" i="28"/>
  <c r="H31" i="28"/>
  <c r="F33" i="28"/>
  <c r="G33" i="28"/>
  <c r="K33" i="28"/>
  <c r="H33" i="28"/>
  <c r="F25" i="29"/>
  <c r="G25" i="29"/>
  <c r="F27" i="29"/>
  <c r="G27" i="29"/>
  <c r="K27" i="29"/>
  <c r="H27" i="29"/>
  <c r="F29" i="29"/>
  <c r="G29" i="29"/>
  <c r="K29" i="29"/>
  <c r="H29" i="29"/>
  <c r="F31" i="29"/>
  <c r="G31" i="29"/>
  <c r="K31" i="29"/>
  <c r="H31" i="29"/>
  <c r="F33" i="29"/>
  <c r="G33" i="29"/>
  <c r="K33" i="29"/>
  <c r="H33" i="29"/>
  <c r="F25" i="31"/>
  <c r="G25" i="31"/>
  <c r="F27" i="31"/>
  <c r="G27" i="31"/>
  <c r="K27" i="31"/>
  <c r="H27" i="31"/>
  <c r="F29" i="31"/>
  <c r="G29" i="31"/>
  <c r="K29" i="31"/>
  <c r="H29" i="31"/>
  <c r="F31" i="31"/>
  <c r="G31" i="31"/>
  <c r="K31" i="31"/>
  <c r="H31" i="31"/>
  <c r="F33" i="31"/>
  <c r="G33" i="31"/>
  <c r="K33" i="31"/>
  <c r="H33" i="31"/>
  <c r="F25" i="32"/>
  <c r="G25" i="32"/>
  <c r="F27" i="32"/>
  <c r="G27" i="32"/>
  <c r="K27" i="32"/>
  <c r="H27" i="32"/>
  <c r="F29" i="32"/>
  <c r="G29" i="32"/>
  <c r="K29" i="32"/>
  <c r="H29" i="32"/>
  <c r="F31" i="32"/>
  <c r="G31" i="32"/>
  <c r="K31" i="32"/>
  <c r="H31" i="32"/>
  <c r="F33" i="32"/>
  <c r="G33" i="32"/>
  <c r="K33" i="32"/>
  <c r="H33" i="32"/>
  <c r="F25" i="33"/>
  <c r="G25" i="33"/>
  <c r="F27" i="33"/>
  <c r="G27" i="33"/>
  <c r="K27" i="33"/>
  <c r="H27" i="33"/>
  <c r="F29" i="33"/>
  <c r="G29" i="33"/>
  <c r="K29" i="33"/>
  <c r="H29" i="33"/>
  <c r="F31" i="33"/>
  <c r="G31" i="33"/>
  <c r="K31" i="33"/>
  <c r="H31" i="33"/>
  <c r="F33" i="33"/>
  <c r="G33" i="33"/>
  <c r="K33" i="33"/>
  <c r="H33" i="33"/>
  <c r="G29" i="34"/>
  <c r="K29" i="34"/>
  <c r="H29" i="34"/>
  <c r="G31" i="34"/>
  <c r="K31" i="34"/>
  <c r="H31" i="34"/>
  <c r="G33" i="34"/>
  <c r="K33" i="34"/>
  <c r="H33" i="34"/>
  <c r="F27" i="34"/>
  <c r="G27" i="34"/>
  <c r="K27" i="34"/>
  <c r="H27" i="34"/>
  <c r="F26" i="34"/>
  <c r="G26" i="34"/>
  <c r="K26" i="34"/>
  <c r="H26" i="34"/>
  <c r="F25" i="34"/>
  <c r="G25" i="34"/>
  <c r="F27" i="12"/>
  <c r="G27" i="12"/>
  <c r="K27" i="12"/>
  <c r="H27" i="12"/>
  <c r="G26" i="12"/>
  <c r="K26" i="12"/>
  <c r="H26" i="12"/>
  <c r="F25" i="12"/>
  <c r="G25" i="12"/>
  <c r="G35" i="35"/>
  <c r="K25" i="35"/>
  <c r="G35" i="30"/>
  <c r="K25" i="30"/>
  <c r="G35" i="24"/>
  <c r="K25" i="24"/>
  <c r="G35" i="17"/>
  <c r="K25" i="17"/>
  <c r="G27" i="15"/>
  <c r="K27" i="15"/>
  <c r="H27" i="15"/>
  <c r="F25" i="15"/>
  <c r="G25" i="15"/>
  <c r="F26" i="15"/>
  <c r="G26" i="15"/>
  <c r="K26" i="15"/>
  <c r="H26" i="15"/>
  <c r="F27" i="15"/>
  <c r="F28" i="15"/>
  <c r="G28" i="15"/>
  <c r="K28" i="15"/>
  <c r="H28" i="15"/>
  <c r="F29" i="15"/>
  <c r="G29" i="15"/>
  <c r="K29" i="15"/>
  <c r="H29" i="15"/>
  <c r="F30" i="15"/>
  <c r="G30" i="15"/>
  <c r="K30" i="15"/>
  <c r="H30" i="15"/>
  <c r="F31" i="15"/>
  <c r="G31" i="15"/>
  <c r="K31" i="15"/>
  <c r="H31" i="15"/>
  <c r="F32" i="15"/>
  <c r="G32" i="15"/>
  <c r="K32" i="15"/>
  <c r="H32" i="15"/>
  <c r="F33" i="15"/>
  <c r="G33" i="15"/>
  <c r="K33" i="15"/>
  <c r="H33" i="15"/>
  <c r="F34" i="15"/>
  <c r="G34" i="15"/>
  <c r="K34" i="15"/>
  <c r="H34" i="15"/>
  <c r="G28" i="1"/>
  <c r="G32" i="1"/>
  <c r="F31" i="1"/>
  <c r="G31" i="1"/>
  <c r="F30" i="1"/>
  <c r="G30" i="1"/>
  <c r="F25" i="1"/>
  <c r="G25" i="1"/>
  <c r="K25" i="32"/>
  <c r="G35" i="32"/>
  <c r="G35" i="27"/>
  <c r="K25" i="27"/>
  <c r="G35" i="31"/>
  <c r="K25" i="31"/>
  <c r="K25" i="26"/>
  <c r="G35" i="26"/>
  <c r="G35" i="21"/>
  <c r="K25" i="21"/>
  <c r="K25" i="16"/>
  <c r="G35" i="16"/>
  <c r="G35" i="29"/>
  <c r="K25" i="29"/>
  <c r="G35" i="25"/>
  <c r="K25" i="25"/>
  <c r="K25" i="20"/>
  <c r="G35" i="20"/>
  <c r="G35" i="13"/>
  <c r="K25" i="13"/>
  <c r="G35" i="33"/>
  <c r="K25" i="33"/>
  <c r="K25" i="28"/>
  <c r="G35" i="28"/>
  <c r="G35" i="23"/>
  <c r="K25" i="23"/>
  <c r="G35" i="19"/>
  <c r="K25" i="19"/>
  <c r="K25" i="14"/>
  <c r="G35" i="14"/>
  <c r="K25" i="22"/>
  <c r="G35" i="22"/>
  <c r="K25" i="18"/>
  <c r="G35" i="18"/>
  <c r="H25" i="17"/>
  <c r="H25" i="24"/>
  <c r="H25" i="30"/>
  <c r="H25" i="35"/>
  <c r="K25" i="34"/>
  <c r="G35" i="34"/>
  <c r="K25" i="12"/>
  <c r="G35" i="12"/>
  <c r="G35" i="15"/>
  <c r="K25" i="15"/>
  <c r="H25" i="19"/>
  <c r="H25" i="13"/>
  <c r="H25" i="25"/>
  <c r="H25" i="27"/>
  <c r="H25" i="15"/>
  <c r="H25" i="22"/>
  <c r="H25" i="28"/>
  <c r="H25" i="16"/>
  <c r="H25" i="26"/>
  <c r="H25" i="23"/>
  <c r="H25" i="33"/>
  <c r="H25" i="29"/>
  <c r="H25" i="21"/>
  <c r="H25" i="31"/>
  <c r="H25" i="18"/>
  <c r="H25" i="14"/>
  <c r="H25" i="20"/>
  <c r="H25" i="32"/>
  <c r="H25" i="34"/>
  <c r="H25" i="12"/>
  <c r="H28" i="11"/>
  <c r="H27" i="11"/>
  <c r="H26" i="11"/>
  <c r="H25" i="11"/>
  <c r="H24" i="11"/>
  <c r="H23" i="11"/>
  <c r="H22" i="11"/>
  <c r="H21" i="11"/>
  <c r="H20" i="11"/>
  <c r="H19" i="11"/>
  <c r="H18" i="11"/>
  <c r="H17" i="11"/>
  <c r="H16" i="11"/>
  <c r="H15" i="11"/>
  <c r="H14" i="11"/>
  <c r="H13" i="11"/>
  <c r="H12" i="11"/>
  <c r="H11" i="11"/>
  <c r="H10" i="11"/>
  <c r="H9" i="11"/>
  <c r="H8" i="11"/>
  <c r="H7" i="11"/>
  <c r="H6" i="11"/>
  <c r="H5" i="11"/>
  <c r="H4" i="11"/>
  <c r="O32" i="38"/>
  <c r="F124" i="23"/>
  <c r="F154" i="1"/>
  <c r="F124" i="1"/>
  <c r="F212" i="35"/>
  <c r="F212" i="34"/>
  <c r="F212" i="33"/>
  <c r="F212" i="32"/>
  <c r="F212" i="31"/>
  <c r="F212" i="30"/>
  <c r="F212" i="29"/>
  <c r="F212" i="28"/>
  <c r="F212" i="27"/>
  <c r="F212" i="26"/>
  <c r="F212" i="25"/>
  <c r="F212" i="24"/>
  <c r="F212" i="23"/>
  <c r="F212" i="22"/>
  <c r="F212" i="21"/>
  <c r="F212" i="20"/>
  <c r="F212" i="19"/>
  <c r="F212" i="18"/>
  <c r="F212" i="17"/>
  <c r="F212" i="16"/>
  <c r="F212" i="13"/>
  <c r="F212" i="14"/>
  <c r="F212" i="15"/>
  <c r="F212" i="12"/>
  <c r="F212" i="1"/>
  <c r="F154" i="35"/>
  <c r="F124" i="35"/>
  <c r="F154" i="34"/>
  <c r="F124" i="34"/>
  <c r="F154" i="33"/>
  <c r="F124" i="33"/>
  <c r="F154" i="32"/>
  <c r="F124" i="32"/>
  <c r="F154" i="31"/>
  <c r="F124" i="31"/>
  <c r="F154" i="30"/>
  <c r="F124" i="30"/>
  <c r="F154" i="29"/>
  <c r="F124" i="29"/>
  <c r="F154" i="28"/>
  <c r="F124" i="28"/>
  <c r="F154" i="27"/>
  <c r="F124" i="27"/>
  <c r="F154" i="26"/>
  <c r="F124" i="26"/>
  <c r="F154" i="25"/>
  <c r="F124" i="25"/>
  <c r="F154" i="24"/>
  <c r="F124" i="24"/>
  <c r="F154" i="23"/>
  <c r="F154" i="22"/>
  <c r="F124" i="22"/>
  <c r="F154" i="21"/>
  <c r="F124" i="21"/>
  <c r="F154" i="20"/>
  <c r="F124" i="20"/>
  <c r="F154" i="19"/>
  <c r="F124" i="19"/>
  <c r="F154" i="18"/>
  <c r="F124" i="18"/>
  <c r="F154" i="17"/>
  <c r="F124" i="17"/>
  <c r="F154" i="16"/>
  <c r="F124" i="16"/>
  <c r="F154" i="13"/>
  <c r="F124" i="13"/>
  <c r="F154" i="14"/>
  <c r="F124" i="14"/>
  <c r="F154" i="15"/>
  <c r="F124" i="15"/>
  <c r="F154" i="12"/>
  <c r="F124" i="12"/>
  <c r="H9" i="38"/>
  <c r="N6" i="11"/>
  <c r="H31" i="38"/>
  <c r="F31" i="38"/>
  <c r="C31" i="38"/>
  <c r="E31" i="38"/>
  <c r="B31" i="38"/>
  <c r="H30" i="38"/>
  <c r="F30" i="38"/>
  <c r="C30" i="38"/>
  <c r="B30" i="38"/>
  <c r="H29" i="38"/>
  <c r="F29" i="38"/>
  <c r="C29" i="38"/>
  <c r="B29" i="38"/>
  <c r="H28" i="38"/>
  <c r="F28" i="38"/>
  <c r="C28" i="38"/>
  <c r="B28" i="38"/>
  <c r="H27" i="38"/>
  <c r="F27" i="38"/>
  <c r="C27" i="38"/>
  <c r="B27" i="38"/>
  <c r="H26" i="38"/>
  <c r="F26" i="38"/>
  <c r="C26" i="38"/>
  <c r="B26" i="38"/>
  <c r="H25" i="38"/>
  <c r="F25" i="38"/>
  <c r="C25" i="38"/>
  <c r="B25" i="38"/>
  <c r="H24" i="38"/>
  <c r="F24" i="38"/>
  <c r="C24" i="38"/>
  <c r="B24" i="38"/>
  <c r="H23" i="38"/>
  <c r="F23" i="38"/>
  <c r="C23" i="38"/>
  <c r="B23" i="38"/>
  <c r="H22" i="38"/>
  <c r="F22" i="38"/>
  <c r="C22" i="38"/>
  <c r="B22" i="38"/>
  <c r="H21" i="38"/>
  <c r="F21" i="38"/>
  <c r="C21" i="38"/>
  <c r="B21" i="38"/>
  <c r="H20" i="38"/>
  <c r="F20" i="38"/>
  <c r="C20" i="38"/>
  <c r="B20" i="38"/>
  <c r="H19" i="38"/>
  <c r="F19" i="38"/>
  <c r="C19" i="38"/>
  <c r="B19" i="38"/>
  <c r="H18" i="38"/>
  <c r="F18" i="38"/>
  <c r="C18" i="38"/>
  <c r="B18" i="38"/>
  <c r="H17" i="38"/>
  <c r="F17" i="38"/>
  <c r="C17" i="38"/>
  <c r="B17" i="38"/>
  <c r="H16" i="38"/>
  <c r="F16" i="38"/>
  <c r="C16" i="38"/>
  <c r="B16" i="38"/>
  <c r="H15" i="38"/>
  <c r="F15" i="38"/>
  <c r="C15" i="38"/>
  <c r="B15" i="38"/>
  <c r="H14" i="38"/>
  <c r="F14" i="38"/>
  <c r="C14" i="38"/>
  <c r="B14" i="38"/>
  <c r="H13" i="38"/>
  <c r="F13" i="38"/>
  <c r="C13" i="38"/>
  <c r="B13" i="38"/>
  <c r="H12" i="38"/>
  <c r="F12" i="38"/>
  <c r="C12" i="38"/>
  <c r="B12" i="38"/>
  <c r="H11" i="38"/>
  <c r="F11" i="38"/>
  <c r="C11" i="38"/>
  <c r="B11" i="38"/>
  <c r="H10" i="38"/>
  <c r="F10" i="38"/>
  <c r="C10" i="38"/>
  <c r="B10" i="38"/>
  <c r="F9" i="38"/>
  <c r="C9" i="38"/>
  <c r="B9" i="38"/>
  <c r="H8" i="38"/>
  <c r="F8" i="38"/>
  <c r="C8" i="38"/>
  <c r="B8" i="38"/>
  <c r="H7" i="38"/>
  <c r="F7" i="38"/>
  <c r="C7" i="38"/>
  <c r="E7" i="38"/>
  <c r="B7" i="38"/>
  <c r="N28" i="11"/>
  <c r="M28" i="11"/>
  <c r="L28" i="11"/>
  <c r="J28" i="11"/>
  <c r="K28" i="11"/>
  <c r="I28" i="11"/>
  <c r="N27" i="11"/>
  <c r="M27" i="11"/>
  <c r="L27" i="11"/>
  <c r="J27" i="11"/>
  <c r="I27" i="11"/>
  <c r="N26" i="11"/>
  <c r="M26" i="11"/>
  <c r="L26" i="11"/>
  <c r="J26" i="11"/>
  <c r="I26" i="11"/>
  <c r="N25" i="11"/>
  <c r="M25" i="11"/>
  <c r="L25" i="11"/>
  <c r="J25" i="11"/>
  <c r="I25" i="11"/>
  <c r="N24" i="11"/>
  <c r="M24" i="11"/>
  <c r="L24" i="11"/>
  <c r="J24" i="11"/>
  <c r="I24" i="11"/>
  <c r="N23" i="11"/>
  <c r="M23" i="11"/>
  <c r="L23" i="11"/>
  <c r="J23" i="11"/>
  <c r="K23" i="11"/>
  <c r="I23" i="11"/>
  <c r="N22" i="11"/>
  <c r="M22" i="11"/>
  <c r="L22" i="11"/>
  <c r="J22" i="11"/>
  <c r="I22" i="11"/>
  <c r="N21" i="11"/>
  <c r="M21" i="11"/>
  <c r="L21" i="11"/>
  <c r="J21" i="11"/>
  <c r="I21" i="11"/>
  <c r="N20" i="11"/>
  <c r="M20" i="11"/>
  <c r="L20" i="11"/>
  <c r="J20" i="11"/>
  <c r="I20" i="11"/>
  <c r="N19" i="11"/>
  <c r="M19" i="11"/>
  <c r="L19" i="11"/>
  <c r="J19" i="11"/>
  <c r="I19" i="11"/>
  <c r="N18" i="11"/>
  <c r="M18" i="11"/>
  <c r="L18" i="11"/>
  <c r="J18" i="11"/>
  <c r="I18" i="11"/>
  <c r="N17" i="11"/>
  <c r="M17" i="11"/>
  <c r="L17" i="11"/>
  <c r="J17" i="11"/>
  <c r="I17" i="11"/>
  <c r="N16" i="11"/>
  <c r="M16" i="11"/>
  <c r="L16" i="11"/>
  <c r="J16" i="11"/>
  <c r="I16" i="11"/>
  <c r="N15" i="11"/>
  <c r="M15" i="11"/>
  <c r="L15" i="11"/>
  <c r="J15" i="11"/>
  <c r="K15" i="11"/>
  <c r="I15" i="11"/>
  <c r="N14" i="11"/>
  <c r="M14" i="11"/>
  <c r="L14" i="11"/>
  <c r="J14" i="11"/>
  <c r="I14" i="11"/>
  <c r="N13" i="11"/>
  <c r="M13" i="11"/>
  <c r="L13" i="11"/>
  <c r="J13" i="11"/>
  <c r="I13" i="11"/>
  <c r="N12" i="11"/>
  <c r="M12" i="11"/>
  <c r="L12" i="11"/>
  <c r="J12" i="11"/>
  <c r="I12" i="11"/>
  <c r="N11" i="11"/>
  <c r="M11" i="11"/>
  <c r="L11" i="11"/>
  <c r="J11" i="11"/>
  <c r="I11" i="11"/>
  <c r="N10" i="11"/>
  <c r="M10" i="11"/>
  <c r="L10" i="11"/>
  <c r="J10" i="11"/>
  <c r="I10" i="11"/>
  <c r="N9" i="11"/>
  <c r="M9" i="11"/>
  <c r="L9" i="11"/>
  <c r="J9" i="11"/>
  <c r="K9" i="11"/>
  <c r="I9" i="11"/>
  <c r="N8" i="11"/>
  <c r="M8" i="11"/>
  <c r="L8" i="11"/>
  <c r="J8" i="11"/>
  <c r="I8" i="11"/>
  <c r="N7" i="11"/>
  <c r="M7" i="11"/>
  <c r="L7" i="11"/>
  <c r="J7" i="11"/>
  <c r="I7" i="11"/>
  <c r="M6" i="11"/>
  <c r="L6" i="11"/>
  <c r="J6" i="11"/>
  <c r="I6" i="11"/>
  <c r="N5" i="11"/>
  <c r="M5" i="11"/>
  <c r="L5" i="11"/>
  <c r="J5" i="11"/>
  <c r="I5" i="11"/>
  <c r="N4" i="11"/>
  <c r="M4" i="11"/>
  <c r="I4" i="11"/>
  <c r="L4" i="11"/>
  <c r="S8" i="38"/>
  <c r="Q8" i="38"/>
  <c r="S9" i="38"/>
  <c r="Q9" i="38"/>
  <c r="S10" i="38"/>
  <c r="Q10" i="38"/>
  <c r="S11" i="38"/>
  <c r="Q11" i="38"/>
  <c r="S12" i="38"/>
  <c r="Q12" i="38"/>
  <c r="S13" i="38"/>
  <c r="Q13" i="38"/>
  <c r="S14" i="38"/>
  <c r="Q14" i="38"/>
  <c r="S15" i="38"/>
  <c r="Q15" i="38"/>
  <c r="S16" i="38"/>
  <c r="Q16" i="38"/>
  <c r="S17" i="38"/>
  <c r="Q17" i="38"/>
  <c r="S18" i="38"/>
  <c r="Q18" i="38"/>
  <c r="S19" i="38"/>
  <c r="Q19" i="38"/>
  <c r="S20" i="38"/>
  <c r="Q20" i="38"/>
  <c r="S21" i="38"/>
  <c r="Q21" i="38"/>
  <c r="S22" i="38"/>
  <c r="Q22" i="38"/>
  <c r="S23" i="38"/>
  <c r="Q23" i="38"/>
  <c r="S24" i="38"/>
  <c r="Q24" i="38"/>
  <c r="S25" i="38"/>
  <c r="Q25" i="38"/>
  <c r="S26" i="38"/>
  <c r="Q26" i="38"/>
  <c r="S27" i="38"/>
  <c r="Q27" i="38"/>
  <c r="S28" i="38"/>
  <c r="Q28" i="38"/>
  <c r="S29" i="38"/>
  <c r="Q29" i="38"/>
  <c r="S30" i="38"/>
  <c r="Q30" i="38"/>
  <c r="S31" i="38"/>
  <c r="Q31" i="38"/>
  <c r="Q7" i="38"/>
  <c r="S7" i="38"/>
  <c r="D19" i="11"/>
  <c r="C19" i="11"/>
  <c r="D18" i="11"/>
  <c r="C18" i="11"/>
  <c r="D17" i="11"/>
  <c r="C17" i="11"/>
  <c r="D16" i="11"/>
  <c r="C16" i="11"/>
  <c r="D15" i="11"/>
  <c r="C15" i="11"/>
  <c r="D14" i="11"/>
  <c r="C14" i="11"/>
  <c r="D13" i="11"/>
  <c r="C13" i="11"/>
  <c r="D12" i="11"/>
  <c r="C12" i="11"/>
  <c r="D11" i="11"/>
  <c r="C11" i="11"/>
  <c r="D10" i="11"/>
  <c r="C10" i="11"/>
  <c r="D9" i="11"/>
  <c r="C9" i="11"/>
  <c r="D8" i="11"/>
  <c r="C8" i="11"/>
  <c r="D7" i="11"/>
  <c r="C7" i="11"/>
  <c r="D6" i="11"/>
  <c r="C6" i="11"/>
  <c r="D5" i="11"/>
  <c r="C5" i="11"/>
  <c r="J4" i="11"/>
  <c r="K4" i="11"/>
  <c r="D4" i="11"/>
  <c r="C4" i="11"/>
  <c r="C2" i="38"/>
  <c r="J2" i="11"/>
  <c r="B4" i="10"/>
  <c r="B2" i="36"/>
  <c r="M32" i="38"/>
  <c r="K32" i="38"/>
  <c r="D28" i="11"/>
  <c r="C28" i="11"/>
  <c r="B28" i="11"/>
  <c r="A28" i="11"/>
  <c r="D27" i="11"/>
  <c r="C27" i="11"/>
  <c r="B27" i="11"/>
  <c r="A27" i="11"/>
  <c r="D26" i="11"/>
  <c r="C26" i="11"/>
  <c r="B26" i="11"/>
  <c r="A26" i="11"/>
  <c r="D25" i="11"/>
  <c r="C25" i="11"/>
  <c r="B25" i="11"/>
  <c r="A25" i="11"/>
  <c r="D24" i="11"/>
  <c r="C24" i="11"/>
  <c r="B24" i="11"/>
  <c r="A24" i="11"/>
  <c r="D23" i="11"/>
  <c r="C23" i="11"/>
  <c r="B23" i="11"/>
  <c r="A23" i="11"/>
  <c r="D22" i="11"/>
  <c r="C22" i="11"/>
  <c r="B22" i="11"/>
  <c r="A22" i="11"/>
  <c r="D21" i="11"/>
  <c r="C21" i="11"/>
  <c r="B21" i="11"/>
  <c r="A21" i="11"/>
  <c r="D20" i="11"/>
  <c r="C20" i="11"/>
  <c r="B20" i="11"/>
  <c r="A20" i="11"/>
  <c r="B19" i="11"/>
  <c r="A19" i="11"/>
  <c r="B18" i="11"/>
  <c r="A18" i="11"/>
  <c r="B17" i="11"/>
  <c r="A17" i="11"/>
  <c r="B16" i="11"/>
  <c r="A16" i="11"/>
  <c r="B15" i="11"/>
  <c r="A15" i="11"/>
  <c r="B14" i="11"/>
  <c r="A14" i="11"/>
  <c r="B13" i="11"/>
  <c r="A13" i="11"/>
  <c r="B12" i="11"/>
  <c r="A12" i="11"/>
  <c r="B11" i="11"/>
  <c r="A11" i="11"/>
  <c r="B10" i="11"/>
  <c r="A10" i="11"/>
  <c r="B9" i="11"/>
  <c r="A9" i="11"/>
  <c r="B8" i="11"/>
  <c r="A8" i="11"/>
  <c r="B7" i="11"/>
  <c r="A7" i="11"/>
  <c r="B6" i="11"/>
  <c r="A6" i="11"/>
  <c r="B5" i="11"/>
  <c r="A5" i="11"/>
  <c r="B4" i="11"/>
  <c r="A4" i="11"/>
  <c r="G7" i="36"/>
  <c r="G8" i="36"/>
  <c r="I8" i="36"/>
  <c r="G9" i="36"/>
  <c r="I9" i="36"/>
  <c r="G10" i="36"/>
  <c r="I10" i="36"/>
  <c r="G11" i="36"/>
  <c r="I11" i="36"/>
  <c r="G12" i="36"/>
  <c r="I12" i="36"/>
  <c r="G23" i="36"/>
  <c r="I23" i="36"/>
  <c r="G24" i="36"/>
  <c r="I24" i="36"/>
  <c r="G6" i="36"/>
  <c r="I6" i="36"/>
  <c r="I7" i="36"/>
  <c r="U28" i="11"/>
  <c r="D178" i="35"/>
  <c r="K178" i="35"/>
  <c r="E178" i="35"/>
  <c r="D177" i="35"/>
  <c r="K177" i="35"/>
  <c r="E177" i="35"/>
  <c r="D176" i="35"/>
  <c r="K176" i="35"/>
  <c r="E176" i="35"/>
  <c r="D175" i="35"/>
  <c r="K175" i="35"/>
  <c r="E175" i="35"/>
  <c r="D174" i="35"/>
  <c r="K174" i="35"/>
  <c r="E174" i="35"/>
  <c r="D173" i="35"/>
  <c r="K173" i="35"/>
  <c r="E173" i="35"/>
  <c r="D172" i="35"/>
  <c r="K172" i="35"/>
  <c r="E172" i="35"/>
  <c r="D171" i="35"/>
  <c r="K171" i="35"/>
  <c r="E171" i="35"/>
  <c r="D170" i="35"/>
  <c r="K170" i="35"/>
  <c r="E170" i="35"/>
  <c r="D169" i="35"/>
  <c r="C196" i="35"/>
  <c r="R28" i="11"/>
  <c r="K153" i="35"/>
  <c r="G153" i="35"/>
  <c r="K152" i="35"/>
  <c r="G152" i="35"/>
  <c r="K151" i="35"/>
  <c r="G151" i="35"/>
  <c r="K150" i="35"/>
  <c r="G150" i="35"/>
  <c r="K149" i="35"/>
  <c r="G149" i="35"/>
  <c r="K148" i="35"/>
  <c r="G148" i="35"/>
  <c r="K147" i="35"/>
  <c r="G147" i="35"/>
  <c r="K146" i="35"/>
  <c r="G146" i="35"/>
  <c r="K145" i="35"/>
  <c r="G145" i="35"/>
  <c r="K144" i="35"/>
  <c r="G144" i="35"/>
  <c r="K143" i="35"/>
  <c r="G143" i="35"/>
  <c r="K142" i="35"/>
  <c r="G142" i="35"/>
  <c r="K141" i="35"/>
  <c r="G141" i="35"/>
  <c r="K140" i="35"/>
  <c r="G140" i="35"/>
  <c r="K123" i="35"/>
  <c r="G123" i="35"/>
  <c r="K122" i="35"/>
  <c r="G122" i="35"/>
  <c r="K121" i="35"/>
  <c r="G121" i="35"/>
  <c r="K120" i="35"/>
  <c r="G120" i="35"/>
  <c r="K119" i="35"/>
  <c r="G119" i="35"/>
  <c r="K118" i="35"/>
  <c r="G118" i="35"/>
  <c r="K117" i="35"/>
  <c r="G117" i="35"/>
  <c r="K116" i="35"/>
  <c r="G116" i="35"/>
  <c r="K115" i="35"/>
  <c r="G115" i="35"/>
  <c r="K114" i="35"/>
  <c r="G114" i="35"/>
  <c r="K113" i="35"/>
  <c r="G113" i="35"/>
  <c r="K112" i="35"/>
  <c r="G112" i="35"/>
  <c r="F89" i="35"/>
  <c r="G89" i="35"/>
  <c r="I89" i="35"/>
  <c r="K89" i="35"/>
  <c r="J89" i="35"/>
  <c r="F88" i="35"/>
  <c r="G88" i="35"/>
  <c r="I88" i="35"/>
  <c r="K88" i="35"/>
  <c r="J88" i="35"/>
  <c r="F87" i="35"/>
  <c r="G87" i="35"/>
  <c r="I87" i="35"/>
  <c r="K87" i="35"/>
  <c r="J87" i="35"/>
  <c r="F86" i="35"/>
  <c r="G86" i="35"/>
  <c r="I86" i="35"/>
  <c r="K86" i="35"/>
  <c r="J86" i="35"/>
  <c r="F85" i="35"/>
  <c r="G85" i="35"/>
  <c r="I85" i="35"/>
  <c r="K85" i="35"/>
  <c r="J85" i="35"/>
  <c r="F84" i="35"/>
  <c r="G84" i="35"/>
  <c r="I84" i="35"/>
  <c r="K84" i="35"/>
  <c r="J84" i="35"/>
  <c r="F83" i="35"/>
  <c r="G83" i="35"/>
  <c r="I83" i="35"/>
  <c r="K83" i="35"/>
  <c r="J83" i="35"/>
  <c r="F82" i="35"/>
  <c r="G82" i="35"/>
  <c r="I82" i="35"/>
  <c r="K82" i="35"/>
  <c r="J82" i="35"/>
  <c r="F81" i="35"/>
  <c r="G81" i="35"/>
  <c r="I81" i="35"/>
  <c r="K81" i="35"/>
  <c r="J81" i="35"/>
  <c r="F80" i="35"/>
  <c r="G80" i="35"/>
  <c r="I80" i="35"/>
  <c r="U27" i="11"/>
  <c r="D178" i="34"/>
  <c r="K178" i="34"/>
  <c r="E178" i="34"/>
  <c r="D177" i="34"/>
  <c r="K177" i="34"/>
  <c r="E177" i="34"/>
  <c r="D176" i="34"/>
  <c r="K176" i="34"/>
  <c r="E176" i="34"/>
  <c r="D175" i="34"/>
  <c r="K175" i="34"/>
  <c r="E175" i="34"/>
  <c r="D174" i="34"/>
  <c r="K174" i="34"/>
  <c r="E174" i="34"/>
  <c r="D173" i="34"/>
  <c r="K173" i="34"/>
  <c r="E173" i="34"/>
  <c r="D172" i="34"/>
  <c r="K172" i="34"/>
  <c r="E172" i="34"/>
  <c r="D171" i="34"/>
  <c r="K171" i="34"/>
  <c r="E171" i="34"/>
  <c r="D170" i="34"/>
  <c r="K170" i="34"/>
  <c r="E170" i="34"/>
  <c r="D169" i="34"/>
  <c r="C196" i="34"/>
  <c r="R27" i="11"/>
  <c r="K153" i="34"/>
  <c r="G153" i="34"/>
  <c r="K152" i="34"/>
  <c r="G152" i="34"/>
  <c r="K151" i="34"/>
  <c r="G151" i="34"/>
  <c r="K150" i="34"/>
  <c r="G150" i="34"/>
  <c r="K149" i="34"/>
  <c r="G149" i="34"/>
  <c r="K148" i="34"/>
  <c r="G148" i="34"/>
  <c r="K147" i="34"/>
  <c r="G147" i="34"/>
  <c r="K146" i="34"/>
  <c r="G146" i="34"/>
  <c r="K145" i="34"/>
  <c r="G145" i="34"/>
  <c r="K144" i="34"/>
  <c r="G144" i="34"/>
  <c r="K143" i="34"/>
  <c r="G143" i="34"/>
  <c r="K142" i="34"/>
  <c r="G142" i="34"/>
  <c r="K141" i="34"/>
  <c r="G141" i="34"/>
  <c r="K140" i="34"/>
  <c r="G140" i="34"/>
  <c r="K123" i="34"/>
  <c r="G123" i="34"/>
  <c r="K122" i="34"/>
  <c r="G122" i="34"/>
  <c r="K121" i="34"/>
  <c r="G121" i="34"/>
  <c r="K120" i="34"/>
  <c r="G120" i="34"/>
  <c r="K119" i="34"/>
  <c r="G119" i="34"/>
  <c r="K118" i="34"/>
  <c r="G118" i="34"/>
  <c r="K117" i="34"/>
  <c r="G117" i="34"/>
  <c r="K116" i="34"/>
  <c r="G116" i="34"/>
  <c r="K115" i="34"/>
  <c r="G115" i="34"/>
  <c r="K114" i="34"/>
  <c r="G114" i="34"/>
  <c r="K113" i="34"/>
  <c r="G113" i="34"/>
  <c r="K112" i="34"/>
  <c r="G112" i="34"/>
  <c r="F89" i="34"/>
  <c r="G89" i="34"/>
  <c r="I89" i="34"/>
  <c r="K89" i="34"/>
  <c r="J89" i="34"/>
  <c r="F88" i="34"/>
  <c r="G88" i="34"/>
  <c r="I88" i="34"/>
  <c r="K88" i="34"/>
  <c r="J88" i="34"/>
  <c r="F87" i="34"/>
  <c r="G87" i="34"/>
  <c r="I87" i="34"/>
  <c r="K87" i="34"/>
  <c r="J87" i="34"/>
  <c r="F86" i="34"/>
  <c r="G86" i="34"/>
  <c r="I86" i="34"/>
  <c r="K86" i="34"/>
  <c r="J86" i="34"/>
  <c r="F85" i="34"/>
  <c r="G85" i="34"/>
  <c r="I85" i="34"/>
  <c r="K85" i="34"/>
  <c r="J85" i="34"/>
  <c r="F84" i="34"/>
  <c r="G84" i="34"/>
  <c r="I84" i="34"/>
  <c r="K84" i="34"/>
  <c r="J84" i="34"/>
  <c r="F83" i="34"/>
  <c r="G83" i="34"/>
  <c r="I83" i="34"/>
  <c r="K83" i="34"/>
  <c r="J83" i="34"/>
  <c r="F82" i="34"/>
  <c r="G82" i="34"/>
  <c r="I82" i="34"/>
  <c r="K82" i="34"/>
  <c r="J82" i="34"/>
  <c r="F81" i="34"/>
  <c r="G81" i="34"/>
  <c r="I81" i="34"/>
  <c r="K81" i="34"/>
  <c r="J81" i="34"/>
  <c r="F80" i="34"/>
  <c r="G80" i="34"/>
  <c r="I80" i="34"/>
  <c r="U26" i="11"/>
  <c r="D178" i="33"/>
  <c r="K178" i="33"/>
  <c r="E178" i="33"/>
  <c r="D177" i="33"/>
  <c r="K177" i="33"/>
  <c r="E177" i="33"/>
  <c r="D176" i="33"/>
  <c r="K176" i="33"/>
  <c r="E176" i="33"/>
  <c r="D175" i="33"/>
  <c r="K175" i="33"/>
  <c r="E175" i="33"/>
  <c r="D174" i="33"/>
  <c r="K174" i="33"/>
  <c r="E174" i="33"/>
  <c r="D173" i="33"/>
  <c r="K173" i="33"/>
  <c r="E173" i="33"/>
  <c r="D172" i="33"/>
  <c r="K172" i="33"/>
  <c r="E172" i="33"/>
  <c r="D171" i="33"/>
  <c r="K171" i="33"/>
  <c r="E171" i="33"/>
  <c r="D170" i="33"/>
  <c r="K170" i="33"/>
  <c r="E170" i="33"/>
  <c r="D169" i="33"/>
  <c r="C196" i="33"/>
  <c r="R26" i="11"/>
  <c r="K153" i="33"/>
  <c r="G153" i="33"/>
  <c r="K152" i="33"/>
  <c r="G152" i="33"/>
  <c r="K151" i="33"/>
  <c r="G151" i="33"/>
  <c r="K150" i="33"/>
  <c r="G150" i="33"/>
  <c r="K149" i="33"/>
  <c r="G149" i="33"/>
  <c r="K148" i="33"/>
  <c r="G148" i="33"/>
  <c r="K147" i="33"/>
  <c r="G147" i="33"/>
  <c r="K146" i="33"/>
  <c r="G146" i="33"/>
  <c r="K145" i="33"/>
  <c r="G145" i="33"/>
  <c r="K144" i="33"/>
  <c r="G144" i="33"/>
  <c r="K143" i="33"/>
  <c r="G143" i="33"/>
  <c r="K142" i="33"/>
  <c r="G142" i="33"/>
  <c r="K141" i="33"/>
  <c r="G141" i="33"/>
  <c r="K140" i="33"/>
  <c r="G140" i="33"/>
  <c r="K123" i="33"/>
  <c r="G123" i="33"/>
  <c r="K122" i="33"/>
  <c r="G122" i="33"/>
  <c r="K121" i="33"/>
  <c r="G121" i="33"/>
  <c r="K120" i="33"/>
  <c r="G120" i="33"/>
  <c r="K119" i="33"/>
  <c r="G119" i="33"/>
  <c r="K118" i="33"/>
  <c r="G118" i="33"/>
  <c r="K117" i="33"/>
  <c r="G117" i="33"/>
  <c r="K116" i="33"/>
  <c r="G116" i="33"/>
  <c r="K115" i="33"/>
  <c r="G115" i="33"/>
  <c r="K114" i="33"/>
  <c r="G114" i="33"/>
  <c r="K113" i="33"/>
  <c r="G113" i="33"/>
  <c r="K112" i="33"/>
  <c r="G112" i="33"/>
  <c r="F89" i="33"/>
  <c r="G89" i="33"/>
  <c r="I89" i="33"/>
  <c r="K89" i="33"/>
  <c r="J89" i="33"/>
  <c r="F88" i="33"/>
  <c r="G88" i="33"/>
  <c r="I88" i="33"/>
  <c r="K88" i="33"/>
  <c r="J88" i="33"/>
  <c r="F87" i="33"/>
  <c r="G87" i="33"/>
  <c r="I87" i="33"/>
  <c r="K87" i="33"/>
  <c r="J87" i="33"/>
  <c r="F86" i="33"/>
  <c r="G86" i="33"/>
  <c r="I86" i="33"/>
  <c r="K86" i="33"/>
  <c r="J86" i="33"/>
  <c r="F85" i="33"/>
  <c r="G85" i="33"/>
  <c r="I85" i="33"/>
  <c r="K85" i="33"/>
  <c r="J85" i="33"/>
  <c r="F84" i="33"/>
  <c r="G84" i="33"/>
  <c r="I84" i="33"/>
  <c r="K84" i="33"/>
  <c r="J84" i="33"/>
  <c r="F83" i="33"/>
  <c r="G83" i="33"/>
  <c r="I83" i="33"/>
  <c r="K83" i="33"/>
  <c r="J83" i="33"/>
  <c r="F82" i="33"/>
  <c r="G82" i="33"/>
  <c r="I82" i="33"/>
  <c r="K82" i="33"/>
  <c r="J82" i="33"/>
  <c r="F81" i="33"/>
  <c r="G81" i="33"/>
  <c r="I81" i="33"/>
  <c r="K81" i="33"/>
  <c r="J81" i="33"/>
  <c r="F80" i="33"/>
  <c r="G80" i="33"/>
  <c r="I80" i="33"/>
  <c r="U25" i="11"/>
  <c r="D178" i="32"/>
  <c r="K178" i="32"/>
  <c r="E178" i="32"/>
  <c r="D177" i="32"/>
  <c r="K177" i="32"/>
  <c r="E177" i="32"/>
  <c r="D176" i="32"/>
  <c r="K176" i="32"/>
  <c r="E176" i="32"/>
  <c r="D175" i="32"/>
  <c r="K175" i="32"/>
  <c r="E175" i="32"/>
  <c r="D174" i="32"/>
  <c r="K174" i="32"/>
  <c r="E174" i="32"/>
  <c r="D173" i="32"/>
  <c r="K173" i="32"/>
  <c r="E173" i="32"/>
  <c r="D172" i="32"/>
  <c r="K172" i="32"/>
  <c r="E172" i="32"/>
  <c r="D171" i="32"/>
  <c r="K171" i="32"/>
  <c r="E171" i="32"/>
  <c r="D170" i="32"/>
  <c r="K170" i="32"/>
  <c r="E170" i="32"/>
  <c r="D169" i="32"/>
  <c r="C196" i="32"/>
  <c r="R25" i="11"/>
  <c r="K153" i="32"/>
  <c r="G153" i="32"/>
  <c r="K152" i="32"/>
  <c r="G152" i="32"/>
  <c r="K151" i="32"/>
  <c r="G151" i="32"/>
  <c r="K150" i="32"/>
  <c r="G150" i="32"/>
  <c r="K149" i="32"/>
  <c r="G149" i="32"/>
  <c r="K148" i="32"/>
  <c r="G148" i="32"/>
  <c r="K147" i="32"/>
  <c r="G147" i="32"/>
  <c r="K146" i="32"/>
  <c r="G146" i="32"/>
  <c r="K145" i="32"/>
  <c r="G145" i="32"/>
  <c r="K144" i="32"/>
  <c r="G144" i="32"/>
  <c r="K143" i="32"/>
  <c r="G143" i="32"/>
  <c r="K142" i="32"/>
  <c r="G142" i="32"/>
  <c r="K141" i="32"/>
  <c r="G141" i="32"/>
  <c r="K140" i="32"/>
  <c r="G140" i="32"/>
  <c r="K123" i="32"/>
  <c r="G123" i="32"/>
  <c r="K122" i="32"/>
  <c r="G122" i="32"/>
  <c r="K121" i="32"/>
  <c r="G121" i="32"/>
  <c r="K120" i="32"/>
  <c r="G120" i="32"/>
  <c r="K119" i="32"/>
  <c r="G119" i="32"/>
  <c r="K118" i="32"/>
  <c r="G118" i="32"/>
  <c r="K117" i="32"/>
  <c r="G117" i="32"/>
  <c r="K116" i="32"/>
  <c r="G116" i="32"/>
  <c r="K115" i="32"/>
  <c r="G115" i="32"/>
  <c r="K114" i="32"/>
  <c r="G114" i="32"/>
  <c r="K113" i="32"/>
  <c r="G113" i="32"/>
  <c r="K112" i="32"/>
  <c r="G112" i="32"/>
  <c r="F89" i="32"/>
  <c r="G89" i="32"/>
  <c r="I89" i="32"/>
  <c r="K89" i="32"/>
  <c r="J89" i="32"/>
  <c r="F88" i="32"/>
  <c r="G88" i="32"/>
  <c r="I88" i="32"/>
  <c r="K88" i="32"/>
  <c r="J88" i="32"/>
  <c r="F87" i="32"/>
  <c r="G87" i="32"/>
  <c r="I87" i="32"/>
  <c r="K87" i="32"/>
  <c r="J87" i="32"/>
  <c r="F86" i="32"/>
  <c r="G86" i="32"/>
  <c r="I86" i="32"/>
  <c r="K86" i="32"/>
  <c r="J86" i="32"/>
  <c r="F85" i="32"/>
  <c r="G85" i="32"/>
  <c r="I85" i="32"/>
  <c r="K85" i="32"/>
  <c r="J85" i="32"/>
  <c r="F84" i="32"/>
  <c r="G84" i="32"/>
  <c r="I84" i="32"/>
  <c r="K84" i="32"/>
  <c r="J84" i="32"/>
  <c r="F83" i="32"/>
  <c r="G83" i="32"/>
  <c r="I83" i="32"/>
  <c r="K83" i="32"/>
  <c r="J83" i="32"/>
  <c r="F82" i="32"/>
  <c r="G82" i="32"/>
  <c r="I82" i="32"/>
  <c r="K82" i="32"/>
  <c r="J82" i="32"/>
  <c r="F81" i="32"/>
  <c r="G81" i="32"/>
  <c r="I81" i="32"/>
  <c r="K81" i="32"/>
  <c r="J81" i="32"/>
  <c r="F80" i="32"/>
  <c r="G80" i="32"/>
  <c r="I80" i="32"/>
  <c r="U24" i="11"/>
  <c r="D178" i="31"/>
  <c r="K178" i="31"/>
  <c r="E178" i="31"/>
  <c r="D177" i="31"/>
  <c r="K177" i="31"/>
  <c r="E177" i="31"/>
  <c r="D176" i="31"/>
  <c r="K176" i="31"/>
  <c r="E176" i="31"/>
  <c r="D175" i="31"/>
  <c r="K175" i="31"/>
  <c r="E175" i="31"/>
  <c r="D174" i="31"/>
  <c r="K174" i="31"/>
  <c r="E174" i="31"/>
  <c r="D173" i="31"/>
  <c r="K173" i="31"/>
  <c r="E173" i="31"/>
  <c r="D172" i="31"/>
  <c r="K172" i="31"/>
  <c r="E172" i="31"/>
  <c r="D171" i="31"/>
  <c r="K171" i="31"/>
  <c r="E171" i="31"/>
  <c r="D170" i="31"/>
  <c r="K170" i="31"/>
  <c r="E170" i="31"/>
  <c r="D169" i="31"/>
  <c r="C196" i="31"/>
  <c r="R24" i="11"/>
  <c r="K153" i="31"/>
  <c r="G153" i="31"/>
  <c r="K152" i="31"/>
  <c r="G152" i="31"/>
  <c r="K151" i="31"/>
  <c r="G151" i="31"/>
  <c r="K150" i="31"/>
  <c r="G150" i="31"/>
  <c r="K149" i="31"/>
  <c r="G149" i="31"/>
  <c r="K148" i="31"/>
  <c r="G148" i="31"/>
  <c r="K147" i="31"/>
  <c r="G147" i="31"/>
  <c r="K146" i="31"/>
  <c r="G146" i="31"/>
  <c r="K145" i="31"/>
  <c r="G145" i="31"/>
  <c r="K144" i="31"/>
  <c r="G144" i="31"/>
  <c r="K143" i="31"/>
  <c r="G143" i="31"/>
  <c r="K142" i="31"/>
  <c r="G142" i="31"/>
  <c r="K141" i="31"/>
  <c r="G141" i="31"/>
  <c r="K140" i="31"/>
  <c r="G140" i="31"/>
  <c r="K123" i="31"/>
  <c r="G123" i="31"/>
  <c r="K122" i="31"/>
  <c r="G122" i="31"/>
  <c r="K121" i="31"/>
  <c r="G121" i="31"/>
  <c r="K120" i="31"/>
  <c r="G120" i="31"/>
  <c r="K119" i="31"/>
  <c r="G119" i="31"/>
  <c r="K118" i="31"/>
  <c r="G118" i="31"/>
  <c r="K117" i="31"/>
  <c r="G117" i="31"/>
  <c r="K116" i="31"/>
  <c r="G116" i="31"/>
  <c r="K115" i="31"/>
  <c r="G115" i="31"/>
  <c r="K114" i="31"/>
  <c r="G114" i="31"/>
  <c r="K113" i="31"/>
  <c r="G113" i="31"/>
  <c r="K112" i="31"/>
  <c r="G112" i="31"/>
  <c r="F89" i="31"/>
  <c r="G89" i="31"/>
  <c r="I89" i="31"/>
  <c r="K89" i="31"/>
  <c r="J89" i="31"/>
  <c r="F88" i="31"/>
  <c r="G88" i="31"/>
  <c r="I88" i="31"/>
  <c r="K88" i="31"/>
  <c r="J88" i="31"/>
  <c r="F87" i="31"/>
  <c r="G87" i="31"/>
  <c r="I87" i="31"/>
  <c r="K87" i="31"/>
  <c r="J87" i="31"/>
  <c r="F86" i="31"/>
  <c r="G86" i="31"/>
  <c r="I86" i="31"/>
  <c r="K86" i="31"/>
  <c r="J86" i="31"/>
  <c r="F85" i="31"/>
  <c r="G85" i="31"/>
  <c r="I85" i="31"/>
  <c r="K85" i="31"/>
  <c r="J85" i="31"/>
  <c r="F84" i="31"/>
  <c r="G84" i="31"/>
  <c r="I84" i="31"/>
  <c r="K84" i="31"/>
  <c r="J84" i="31"/>
  <c r="F83" i="31"/>
  <c r="G83" i="31"/>
  <c r="I83" i="31"/>
  <c r="K83" i="31"/>
  <c r="J83" i="31"/>
  <c r="F82" i="31"/>
  <c r="G82" i="31"/>
  <c r="I82" i="31"/>
  <c r="K82" i="31"/>
  <c r="J82" i="31"/>
  <c r="F81" i="31"/>
  <c r="G81" i="31"/>
  <c r="I81" i="31"/>
  <c r="K81" i="31"/>
  <c r="J81" i="31"/>
  <c r="F80" i="31"/>
  <c r="G80" i="31"/>
  <c r="I80" i="31"/>
  <c r="D179" i="35"/>
  <c r="C197" i="35"/>
  <c r="S28" i="11"/>
  <c r="D179" i="31"/>
  <c r="D179" i="32"/>
  <c r="D179" i="34"/>
  <c r="D179" i="33"/>
  <c r="C197" i="33"/>
  <c r="S26" i="11"/>
  <c r="C193" i="33"/>
  <c r="I90" i="33"/>
  <c r="I90" i="35"/>
  <c r="I90" i="31"/>
  <c r="I90" i="32"/>
  <c r="I90" i="34"/>
  <c r="C193" i="31"/>
  <c r="C197" i="31"/>
  <c r="S24" i="11"/>
  <c r="K169" i="31"/>
  <c r="E169" i="31"/>
  <c r="K169" i="33"/>
  <c r="E169" i="33"/>
  <c r="C197" i="34"/>
  <c r="S27" i="11"/>
  <c r="K169" i="34"/>
  <c r="E169" i="34"/>
  <c r="K169" i="35"/>
  <c r="E169" i="35"/>
  <c r="C197" i="32"/>
  <c r="S25" i="11"/>
  <c r="K169" i="32"/>
  <c r="E169" i="32"/>
  <c r="C193" i="35"/>
  <c r="K80" i="35"/>
  <c r="J80" i="35"/>
  <c r="C195" i="35"/>
  <c r="Q28" i="11"/>
  <c r="K80" i="34"/>
  <c r="J80" i="34"/>
  <c r="C195" i="34"/>
  <c r="Q27" i="11"/>
  <c r="K80" i="33"/>
  <c r="J80" i="33"/>
  <c r="C195" i="33"/>
  <c r="Q26" i="11"/>
  <c r="K80" i="32"/>
  <c r="J80" i="32"/>
  <c r="C195" i="32"/>
  <c r="Q25" i="11"/>
  <c r="K80" i="31"/>
  <c r="J80" i="31"/>
  <c r="C195" i="31"/>
  <c r="Q24" i="11"/>
  <c r="O28" i="11"/>
  <c r="O26" i="11"/>
  <c r="O24" i="11"/>
  <c r="C193" i="32"/>
  <c r="F46" i="32"/>
  <c r="C193" i="34"/>
  <c r="C194" i="35"/>
  <c r="F46" i="35"/>
  <c r="C194" i="34"/>
  <c r="C194" i="33"/>
  <c r="F46" i="33"/>
  <c r="C194" i="32"/>
  <c r="C194" i="31"/>
  <c r="F46" i="31"/>
  <c r="U23" i="11"/>
  <c r="D178" i="30"/>
  <c r="K178" i="30"/>
  <c r="E178" i="30"/>
  <c r="D177" i="30"/>
  <c r="K177" i="30"/>
  <c r="E177" i="30"/>
  <c r="D176" i="30"/>
  <c r="K176" i="30"/>
  <c r="E176" i="30"/>
  <c r="D175" i="30"/>
  <c r="K175" i="30"/>
  <c r="E175" i="30"/>
  <c r="D174" i="30"/>
  <c r="K174" i="30"/>
  <c r="E174" i="30"/>
  <c r="D173" i="30"/>
  <c r="K173" i="30"/>
  <c r="E173" i="30"/>
  <c r="D172" i="30"/>
  <c r="K172" i="30"/>
  <c r="E172" i="30"/>
  <c r="D171" i="30"/>
  <c r="K171" i="30"/>
  <c r="E171" i="30"/>
  <c r="D170" i="30"/>
  <c r="K170" i="30"/>
  <c r="E170" i="30"/>
  <c r="D169" i="30"/>
  <c r="C196" i="30"/>
  <c r="R23" i="11"/>
  <c r="K153" i="30"/>
  <c r="G153" i="30"/>
  <c r="K152" i="30"/>
  <c r="G152" i="30"/>
  <c r="K151" i="30"/>
  <c r="G151" i="30"/>
  <c r="K150" i="30"/>
  <c r="G150" i="30"/>
  <c r="K149" i="30"/>
  <c r="G149" i="30"/>
  <c r="K148" i="30"/>
  <c r="G148" i="30"/>
  <c r="K147" i="30"/>
  <c r="G147" i="30"/>
  <c r="K146" i="30"/>
  <c r="G146" i="30"/>
  <c r="K145" i="30"/>
  <c r="G145" i="30"/>
  <c r="K144" i="30"/>
  <c r="G144" i="30"/>
  <c r="K143" i="30"/>
  <c r="G143" i="30"/>
  <c r="K142" i="30"/>
  <c r="G142" i="30"/>
  <c r="K141" i="30"/>
  <c r="G141" i="30"/>
  <c r="K140" i="30"/>
  <c r="G140" i="30"/>
  <c r="K123" i="30"/>
  <c r="G123" i="30"/>
  <c r="K122" i="30"/>
  <c r="G122" i="30"/>
  <c r="K121" i="30"/>
  <c r="G121" i="30"/>
  <c r="K120" i="30"/>
  <c r="G120" i="30"/>
  <c r="K119" i="30"/>
  <c r="G119" i="30"/>
  <c r="K118" i="30"/>
  <c r="G118" i="30"/>
  <c r="K117" i="30"/>
  <c r="G117" i="30"/>
  <c r="K116" i="30"/>
  <c r="G116" i="30"/>
  <c r="K115" i="30"/>
  <c r="G115" i="30"/>
  <c r="K114" i="30"/>
  <c r="G114" i="30"/>
  <c r="K113" i="30"/>
  <c r="G113" i="30"/>
  <c r="K112" i="30"/>
  <c r="G112" i="30"/>
  <c r="F89" i="30"/>
  <c r="G89" i="30"/>
  <c r="I89" i="30"/>
  <c r="K89" i="30"/>
  <c r="J89" i="30"/>
  <c r="F88" i="30"/>
  <c r="G88" i="30"/>
  <c r="I88" i="30"/>
  <c r="K88" i="30"/>
  <c r="J88" i="30"/>
  <c r="F87" i="30"/>
  <c r="G87" i="30"/>
  <c r="I87" i="30"/>
  <c r="K87" i="30"/>
  <c r="J87" i="30"/>
  <c r="F86" i="30"/>
  <c r="G86" i="30"/>
  <c r="I86" i="30"/>
  <c r="K86" i="30"/>
  <c r="J86" i="30"/>
  <c r="F85" i="30"/>
  <c r="G85" i="30"/>
  <c r="I85" i="30"/>
  <c r="K85" i="30"/>
  <c r="J85" i="30"/>
  <c r="F84" i="30"/>
  <c r="G84" i="30"/>
  <c r="I84" i="30"/>
  <c r="K84" i="30"/>
  <c r="J84" i="30"/>
  <c r="F83" i="30"/>
  <c r="G83" i="30"/>
  <c r="I83" i="30"/>
  <c r="K83" i="30"/>
  <c r="J83" i="30"/>
  <c r="F82" i="30"/>
  <c r="G82" i="30"/>
  <c r="I82" i="30"/>
  <c r="K82" i="30"/>
  <c r="J82" i="30"/>
  <c r="F81" i="30"/>
  <c r="G81" i="30"/>
  <c r="I81" i="30"/>
  <c r="K81" i="30"/>
  <c r="J81" i="30"/>
  <c r="F80" i="30"/>
  <c r="G80" i="30"/>
  <c r="I80" i="30"/>
  <c r="U22" i="11"/>
  <c r="D178" i="29"/>
  <c r="K178" i="29"/>
  <c r="E178" i="29"/>
  <c r="D177" i="29"/>
  <c r="K177" i="29"/>
  <c r="E177" i="29"/>
  <c r="D176" i="29"/>
  <c r="K176" i="29"/>
  <c r="E176" i="29"/>
  <c r="D175" i="29"/>
  <c r="K175" i="29"/>
  <c r="E175" i="29"/>
  <c r="D174" i="29"/>
  <c r="K174" i="29"/>
  <c r="E174" i="29"/>
  <c r="D173" i="29"/>
  <c r="K173" i="29"/>
  <c r="E173" i="29"/>
  <c r="D172" i="29"/>
  <c r="K172" i="29"/>
  <c r="E172" i="29"/>
  <c r="D171" i="29"/>
  <c r="K171" i="29"/>
  <c r="E171" i="29"/>
  <c r="D170" i="29"/>
  <c r="K170" i="29"/>
  <c r="E170" i="29"/>
  <c r="D169" i="29"/>
  <c r="C196" i="29"/>
  <c r="R22" i="11"/>
  <c r="K153" i="29"/>
  <c r="G153" i="29"/>
  <c r="K152" i="29"/>
  <c r="G152" i="29"/>
  <c r="K151" i="29"/>
  <c r="G151" i="29"/>
  <c r="K150" i="29"/>
  <c r="G150" i="29"/>
  <c r="K149" i="29"/>
  <c r="G149" i="29"/>
  <c r="K148" i="29"/>
  <c r="G148" i="29"/>
  <c r="K147" i="29"/>
  <c r="G147" i="29"/>
  <c r="K146" i="29"/>
  <c r="G146" i="29"/>
  <c r="K145" i="29"/>
  <c r="G145" i="29"/>
  <c r="K144" i="29"/>
  <c r="G144" i="29"/>
  <c r="K143" i="29"/>
  <c r="G143" i="29"/>
  <c r="K142" i="29"/>
  <c r="G142" i="29"/>
  <c r="K141" i="29"/>
  <c r="G141" i="29"/>
  <c r="K140" i="29"/>
  <c r="G140" i="29"/>
  <c r="K123" i="29"/>
  <c r="G123" i="29"/>
  <c r="K122" i="29"/>
  <c r="G122" i="29"/>
  <c r="K121" i="29"/>
  <c r="G121" i="29"/>
  <c r="K120" i="29"/>
  <c r="G120" i="29"/>
  <c r="K119" i="29"/>
  <c r="G119" i="29"/>
  <c r="K118" i="29"/>
  <c r="G118" i="29"/>
  <c r="K117" i="29"/>
  <c r="G117" i="29"/>
  <c r="K116" i="29"/>
  <c r="G116" i="29"/>
  <c r="K115" i="29"/>
  <c r="G115" i="29"/>
  <c r="K114" i="29"/>
  <c r="G114" i="29"/>
  <c r="K113" i="29"/>
  <c r="G113" i="29"/>
  <c r="K112" i="29"/>
  <c r="G112" i="29"/>
  <c r="F89" i="29"/>
  <c r="G89" i="29"/>
  <c r="I89" i="29"/>
  <c r="K89" i="29"/>
  <c r="J89" i="29"/>
  <c r="F88" i="29"/>
  <c r="G88" i="29"/>
  <c r="I88" i="29"/>
  <c r="K88" i="29"/>
  <c r="J88" i="29"/>
  <c r="F87" i="29"/>
  <c r="G87" i="29"/>
  <c r="I87" i="29"/>
  <c r="K87" i="29"/>
  <c r="J87" i="29"/>
  <c r="F86" i="29"/>
  <c r="G86" i="29"/>
  <c r="I86" i="29"/>
  <c r="K86" i="29"/>
  <c r="J86" i="29"/>
  <c r="F85" i="29"/>
  <c r="G85" i="29"/>
  <c r="I85" i="29"/>
  <c r="K85" i="29"/>
  <c r="J85" i="29"/>
  <c r="F84" i="29"/>
  <c r="G84" i="29"/>
  <c r="I84" i="29"/>
  <c r="K84" i="29"/>
  <c r="J84" i="29"/>
  <c r="F83" i="29"/>
  <c r="G83" i="29"/>
  <c r="I83" i="29"/>
  <c r="K83" i="29"/>
  <c r="J83" i="29"/>
  <c r="F82" i="29"/>
  <c r="G82" i="29"/>
  <c r="I82" i="29"/>
  <c r="K82" i="29"/>
  <c r="J82" i="29"/>
  <c r="F81" i="29"/>
  <c r="G81" i="29"/>
  <c r="I81" i="29"/>
  <c r="K81" i="29"/>
  <c r="J81" i="29"/>
  <c r="F80" i="29"/>
  <c r="G80" i="29"/>
  <c r="I80" i="29"/>
  <c r="U21" i="11"/>
  <c r="D178" i="28"/>
  <c r="K178" i="28"/>
  <c r="E178" i="28"/>
  <c r="D177" i="28"/>
  <c r="K177" i="28"/>
  <c r="E177" i="28"/>
  <c r="D176" i="28"/>
  <c r="K176" i="28"/>
  <c r="E176" i="28"/>
  <c r="D175" i="28"/>
  <c r="K175" i="28"/>
  <c r="E175" i="28"/>
  <c r="D174" i="28"/>
  <c r="K174" i="28"/>
  <c r="E174" i="28"/>
  <c r="D173" i="28"/>
  <c r="K173" i="28"/>
  <c r="E173" i="28"/>
  <c r="D172" i="28"/>
  <c r="K172" i="28"/>
  <c r="E172" i="28"/>
  <c r="D171" i="28"/>
  <c r="K171" i="28"/>
  <c r="E171" i="28"/>
  <c r="D170" i="28"/>
  <c r="K170" i="28"/>
  <c r="E170" i="28"/>
  <c r="D169" i="28"/>
  <c r="C196" i="28"/>
  <c r="R21" i="11"/>
  <c r="K153" i="28"/>
  <c r="G153" i="28"/>
  <c r="K152" i="28"/>
  <c r="G152" i="28"/>
  <c r="K151" i="28"/>
  <c r="G151" i="28"/>
  <c r="K150" i="28"/>
  <c r="G150" i="28"/>
  <c r="K149" i="28"/>
  <c r="G149" i="28"/>
  <c r="K148" i="28"/>
  <c r="G148" i="28"/>
  <c r="K147" i="28"/>
  <c r="G147" i="28"/>
  <c r="K146" i="28"/>
  <c r="G146" i="28"/>
  <c r="K145" i="28"/>
  <c r="G145" i="28"/>
  <c r="K144" i="28"/>
  <c r="G144" i="28"/>
  <c r="K143" i="28"/>
  <c r="G143" i="28"/>
  <c r="K142" i="28"/>
  <c r="G142" i="28"/>
  <c r="K141" i="28"/>
  <c r="G141" i="28"/>
  <c r="K140" i="28"/>
  <c r="G140" i="28"/>
  <c r="K123" i="28"/>
  <c r="G123" i="28"/>
  <c r="K122" i="28"/>
  <c r="G122" i="28"/>
  <c r="K121" i="28"/>
  <c r="G121" i="28"/>
  <c r="K120" i="28"/>
  <c r="G120" i="28"/>
  <c r="K119" i="28"/>
  <c r="G119" i="28"/>
  <c r="K118" i="28"/>
  <c r="G118" i="28"/>
  <c r="K117" i="28"/>
  <c r="G117" i="28"/>
  <c r="K116" i="28"/>
  <c r="G116" i="28"/>
  <c r="K115" i="28"/>
  <c r="G115" i="28"/>
  <c r="K114" i="28"/>
  <c r="G114" i="28"/>
  <c r="K113" i="28"/>
  <c r="G113" i="28"/>
  <c r="K112" i="28"/>
  <c r="G112" i="28"/>
  <c r="F89" i="28"/>
  <c r="G89" i="28"/>
  <c r="I89" i="28"/>
  <c r="K89" i="28"/>
  <c r="J89" i="28"/>
  <c r="F88" i="28"/>
  <c r="G88" i="28"/>
  <c r="I88" i="28"/>
  <c r="K88" i="28"/>
  <c r="J88" i="28"/>
  <c r="F87" i="28"/>
  <c r="G87" i="28"/>
  <c r="I87" i="28"/>
  <c r="K87" i="28"/>
  <c r="J87" i="28"/>
  <c r="F86" i="28"/>
  <c r="G86" i="28"/>
  <c r="I86" i="28"/>
  <c r="K86" i="28"/>
  <c r="J86" i="28"/>
  <c r="F85" i="28"/>
  <c r="G85" i="28"/>
  <c r="I85" i="28"/>
  <c r="K85" i="28"/>
  <c r="J85" i="28"/>
  <c r="F84" i="28"/>
  <c r="G84" i="28"/>
  <c r="I84" i="28"/>
  <c r="K84" i="28"/>
  <c r="J84" i="28"/>
  <c r="F83" i="28"/>
  <c r="G83" i="28"/>
  <c r="I83" i="28"/>
  <c r="K83" i="28"/>
  <c r="J83" i="28"/>
  <c r="F82" i="28"/>
  <c r="G82" i="28"/>
  <c r="I82" i="28"/>
  <c r="K82" i="28"/>
  <c r="J82" i="28"/>
  <c r="F81" i="28"/>
  <c r="G81" i="28"/>
  <c r="I81" i="28"/>
  <c r="K81" i="28"/>
  <c r="J81" i="28"/>
  <c r="F80" i="28"/>
  <c r="G80" i="28"/>
  <c r="I80" i="28"/>
  <c r="U20" i="11"/>
  <c r="D178" i="27"/>
  <c r="K178" i="27"/>
  <c r="E178" i="27"/>
  <c r="D177" i="27"/>
  <c r="K177" i="27"/>
  <c r="E177" i="27"/>
  <c r="D176" i="27"/>
  <c r="K176" i="27"/>
  <c r="E176" i="27"/>
  <c r="D175" i="27"/>
  <c r="K175" i="27"/>
  <c r="E175" i="27"/>
  <c r="D174" i="27"/>
  <c r="K174" i="27"/>
  <c r="E174" i="27"/>
  <c r="D173" i="27"/>
  <c r="K173" i="27"/>
  <c r="E173" i="27"/>
  <c r="D172" i="27"/>
  <c r="K172" i="27"/>
  <c r="E172" i="27"/>
  <c r="D171" i="27"/>
  <c r="K171" i="27"/>
  <c r="E171" i="27"/>
  <c r="D170" i="27"/>
  <c r="K170" i="27"/>
  <c r="E170" i="27"/>
  <c r="D169" i="27"/>
  <c r="C196" i="27"/>
  <c r="R20" i="11"/>
  <c r="K153" i="27"/>
  <c r="G153" i="27"/>
  <c r="K152" i="27"/>
  <c r="G152" i="27"/>
  <c r="K151" i="27"/>
  <c r="G151" i="27"/>
  <c r="K150" i="27"/>
  <c r="G150" i="27"/>
  <c r="K149" i="27"/>
  <c r="G149" i="27"/>
  <c r="K148" i="27"/>
  <c r="G148" i="27"/>
  <c r="K147" i="27"/>
  <c r="G147" i="27"/>
  <c r="K146" i="27"/>
  <c r="G146" i="27"/>
  <c r="K145" i="27"/>
  <c r="G145" i="27"/>
  <c r="K144" i="27"/>
  <c r="G144" i="27"/>
  <c r="K143" i="27"/>
  <c r="G143" i="27"/>
  <c r="K142" i="27"/>
  <c r="G142" i="27"/>
  <c r="K141" i="27"/>
  <c r="G141" i="27"/>
  <c r="K140" i="27"/>
  <c r="G140" i="27"/>
  <c r="K123" i="27"/>
  <c r="G123" i="27"/>
  <c r="K122" i="27"/>
  <c r="G122" i="27"/>
  <c r="K121" i="27"/>
  <c r="G121" i="27"/>
  <c r="K120" i="27"/>
  <c r="G120" i="27"/>
  <c r="K119" i="27"/>
  <c r="G119" i="27"/>
  <c r="K118" i="27"/>
  <c r="G118" i="27"/>
  <c r="K117" i="27"/>
  <c r="G117" i="27"/>
  <c r="K116" i="27"/>
  <c r="G116" i="27"/>
  <c r="K115" i="27"/>
  <c r="G115" i="27"/>
  <c r="K114" i="27"/>
  <c r="G114" i="27"/>
  <c r="K113" i="27"/>
  <c r="G113" i="27"/>
  <c r="K112" i="27"/>
  <c r="G112" i="27"/>
  <c r="F89" i="27"/>
  <c r="G89" i="27"/>
  <c r="I89" i="27"/>
  <c r="K89" i="27"/>
  <c r="J89" i="27"/>
  <c r="F88" i="27"/>
  <c r="G88" i="27"/>
  <c r="I88" i="27"/>
  <c r="K88" i="27"/>
  <c r="J88" i="27"/>
  <c r="F87" i="27"/>
  <c r="G87" i="27"/>
  <c r="I87" i="27"/>
  <c r="K87" i="27"/>
  <c r="J87" i="27"/>
  <c r="F86" i="27"/>
  <c r="G86" i="27"/>
  <c r="I86" i="27"/>
  <c r="K86" i="27"/>
  <c r="J86" i="27"/>
  <c r="F85" i="27"/>
  <c r="G85" i="27"/>
  <c r="I85" i="27"/>
  <c r="K85" i="27"/>
  <c r="J85" i="27"/>
  <c r="F84" i="27"/>
  <c r="G84" i="27"/>
  <c r="I84" i="27"/>
  <c r="K84" i="27"/>
  <c r="J84" i="27"/>
  <c r="F83" i="27"/>
  <c r="G83" i="27"/>
  <c r="I83" i="27"/>
  <c r="K83" i="27"/>
  <c r="J83" i="27"/>
  <c r="F82" i="27"/>
  <c r="G82" i="27"/>
  <c r="I82" i="27"/>
  <c r="K82" i="27"/>
  <c r="J82" i="27"/>
  <c r="F81" i="27"/>
  <c r="G81" i="27"/>
  <c r="I81" i="27"/>
  <c r="K81" i="27"/>
  <c r="J81" i="27"/>
  <c r="F80" i="27"/>
  <c r="G80" i="27"/>
  <c r="I80" i="27"/>
  <c r="U19" i="11"/>
  <c r="D178" i="26"/>
  <c r="K178" i="26"/>
  <c r="E178" i="26"/>
  <c r="D177" i="26"/>
  <c r="K177" i="26"/>
  <c r="E177" i="26"/>
  <c r="D176" i="26"/>
  <c r="K176" i="26"/>
  <c r="E176" i="26"/>
  <c r="D175" i="26"/>
  <c r="K175" i="26"/>
  <c r="E175" i="26"/>
  <c r="D174" i="26"/>
  <c r="K174" i="26"/>
  <c r="E174" i="26"/>
  <c r="D173" i="26"/>
  <c r="K173" i="26"/>
  <c r="E173" i="26"/>
  <c r="D172" i="26"/>
  <c r="K172" i="26"/>
  <c r="E172" i="26"/>
  <c r="D171" i="26"/>
  <c r="K171" i="26"/>
  <c r="E171" i="26"/>
  <c r="D170" i="26"/>
  <c r="K170" i="26"/>
  <c r="E170" i="26"/>
  <c r="D169" i="26"/>
  <c r="C196" i="26"/>
  <c r="R19" i="11"/>
  <c r="K153" i="26"/>
  <c r="G153" i="26"/>
  <c r="K152" i="26"/>
  <c r="G152" i="26"/>
  <c r="K151" i="26"/>
  <c r="G151" i="26"/>
  <c r="K150" i="26"/>
  <c r="G150" i="26"/>
  <c r="K149" i="26"/>
  <c r="G149" i="26"/>
  <c r="K148" i="26"/>
  <c r="G148" i="26"/>
  <c r="K147" i="26"/>
  <c r="G147" i="26"/>
  <c r="K146" i="26"/>
  <c r="G146" i="26"/>
  <c r="K145" i="26"/>
  <c r="G145" i="26"/>
  <c r="K144" i="26"/>
  <c r="G144" i="26"/>
  <c r="K143" i="26"/>
  <c r="G143" i="26"/>
  <c r="K142" i="26"/>
  <c r="G142" i="26"/>
  <c r="K141" i="26"/>
  <c r="G141" i="26"/>
  <c r="K140" i="26"/>
  <c r="G140" i="26"/>
  <c r="K123" i="26"/>
  <c r="G123" i="26"/>
  <c r="K122" i="26"/>
  <c r="G122" i="26"/>
  <c r="K121" i="26"/>
  <c r="G121" i="26"/>
  <c r="K120" i="26"/>
  <c r="G120" i="26"/>
  <c r="K119" i="26"/>
  <c r="G119" i="26"/>
  <c r="K118" i="26"/>
  <c r="G118" i="26"/>
  <c r="K117" i="26"/>
  <c r="G117" i="26"/>
  <c r="K116" i="26"/>
  <c r="G116" i="26"/>
  <c r="K115" i="26"/>
  <c r="G115" i="26"/>
  <c r="K114" i="26"/>
  <c r="G114" i="26"/>
  <c r="K113" i="26"/>
  <c r="G113" i="26"/>
  <c r="K112" i="26"/>
  <c r="G112" i="26"/>
  <c r="F89" i="26"/>
  <c r="G89" i="26"/>
  <c r="I89" i="26"/>
  <c r="K89" i="26"/>
  <c r="J89" i="26"/>
  <c r="F88" i="26"/>
  <c r="G88" i="26"/>
  <c r="I88" i="26"/>
  <c r="K88" i="26"/>
  <c r="J88" i="26"/>
  <c r="F87" i="26"/>
  <c r="G87" i="26"/>
  <c r="I87" i="26"/>
  <c r="K87" i="26"/>
  <c r="J87" i="26"/>
  <c r="F86" i="26"/>
  <c r="G86" i="26"/>
  <c r="I86" i="26"/>
  <c r="K86" i="26"/>
  <c r="J86" i="26"/>
  <c r="F85" i="26"/>
  <c r="G85" i="26"/>
  <c r="I85" i="26"/>
  <c r="K85" i="26"/>
  <c r="J85" i="26"/>
  <c r="F84" i="26"/>
  <c r="G84" i="26"/>
  <c r="I84" i="26"/>
  <c r="K84" i="26"/>
  <c r="J84" i="26"/>
  <c r="F83" i="26"/>
  <c r="G83" i="26"/>
  <c r="I83" i="26"/>
  <c r="K83" i="26"/>
  <c r="J83" i="26"/>
  <c r="F82" i="26"/>
  <c r="G82" i="26"/>
  <c r="I82" i="26"/>
  <c r="K82" i="26"/>
  <c r="J82" i="26"/>
  <c r="F81" i="26"/>
  <c r="G81" i="26"/>
  <c r="I81" i="26"/>
  <c r="K81" i="26"/>
  <c r="J81" i="26"/>
  <c r="F80" i="26"/>
  <c r="G80" i="26"/>
  <c r="I80" i="26"/>
  <c r="U18" i="11"/>
  <c r="D178" i="25"/>
  <c r="K178" i="25"/>
  <c r="E178" i="25"/>
  <c r="D177" i="25"/>
  <c r="K177" i="25"/>
  <c r="E177" i="25"/>
  <c r="D176" i="25"/>
  <c r="K176" i="25"/>
  <c r="E176" i="25"/>
  <c r="D175" i="25"/>
  <c r="K175" i="25"/>
  <c r="E175" i="25"/>
  <c r="D174" i="25"/>
  <c r="K174" i="25"/>
  <c r="E174" i="25"/>
  <c r="D173" i="25"/>
  <c r="K173" i="25"/>
  <c r="E173" i="25"/>
  <c r="D172" i="25"/>
  <c r="K172" i="25"/>
  <c r="E172" i="25"/>
  <c r="D171" i="25"/>
  <c r="K171" i="25"/>
  <c r="E171" i="25"/>
  <c r="D170" i="25"/>
  <c r="K170" i="25"/>
  <c r="E170" i="25"/>
  <c r="D169" i="25"/>
  <c r="D179" i="25"/>
  <c r="C196" i="25"/>
  <c r="R18" i="11"/>
  <c r="K153" i="25"/>
  <c r="G153" i="25"/>
  <c r="K152" i="25"/>
  <c r="G152" i="25"/>
  <c r="K151" i="25"/>
  <c r="G151" i="25"/>
  <c r="K150" i="25"/>
  <c r="G150" i="25"/>
  <c r="K149" i="25"/>
  <c r="G149" i="25"/>
  <c r="K148" i="25"/>
  <c r="G148" i="25"/>
  <c r="K147" i="25"/>
  <c r="G147" i="25"/>
  <c r="K146" i="25"/>
  <c r="G146" i="25"/>
  <c r="K145" i="25"/>
  <c r="G145" i="25"/>
  <c r="K144" i="25"/>
  <c r="G144" i="25"/>
  <c r="K143" i="25"/>
  <c r="G143" i="25"/>
  <c r="K142" i="25"/>
  <c r="G142" i="25"/>
  <c r="K141" i="25"/>
  <c r="G141" i="25"/>
  <c r="K140" i="25"/>
  <c r="G140" i="25"/>
  <c r="K123" i="25"/>
  <c r="G123" i="25"/>
  <c r="K122" i="25"/>
  <c r="G122" i="25"/>
  <c r="K121" i="25"/>
  <c r="G121" i="25"/>
  <c r="K120" i="25"/>
  <c r="G120" i="25"/>
  <c r="K119" i="25"/>
  <c r="G119" i="25"/>
  <c r="K118" i="25"/>
  <c r="G118" i="25"/>
  <c r="K117" i="25"/>
  <c r="G117" i="25"/>
  <c r="K116" i="25"/>
  <c r="G116" i="25"/>
  <c r="K115" i="25"/>
  <c r="G115" i="25"/>
  <c r="K114" i="25"/>
  <c r="G114" i="25"/>
  <c r="K113" i="25"/>
  <c r="G113" i="25"/>
  <c r="K112" i="25"/>
  <c r="G112" i="25"/>
  <c r="F89" i="25"/>
  <c r="G89" i="25"/>
  <c r="I89" i="25"/>
  <c r="K89" i="25"/>
  <c r="J89" i="25"/>
  <c r="F88" i="25"/>
  <c r="G88" i="25"/>
  <c r="I88" i="25"/>
  <c r="K88" i="25"/>
  <c r="J88" i="25"/>
  <c r="F87" i="25"/>
  <c r="G87" i="25"/>
  <c r="I87" i="25"/>
  <c r="K87" i="25"/>
  <c r="J87" i="25"/>
  <c r="F86" i="25"/>
  <c r="G86" i="25"/>
  <c r="I86" i="25"/>
  <c r="K86" i="25"/>
  <c r="J86" i="25"/>
  <c r="F85" i="25"/>
  <c r="G85" i="25"/>
  <c r="I85" i="25"/>
  <c r="K85" i="25"/>
  <c r="J85" i="25"/>
  <c r="F84" i="25"/>
  <c r="G84" i="25"/>
  <c r="I84" i="25"/>
  <c r="K84" i="25"/>
  <c r="J84" i="25"/>
  <c r="F83" i="25"/>
  <c r="G83" i="25"/>
  <c r="I83" i="25"/>
  <c r="K83" i="25"/>
  <c r="J83" i="25"/>
  <c r="F82" i="25"/>
  <c r="G82" i="25"/>
  <c r="I82" i="25"/>
  <c r="K82" i="25"/>
  <c r="J82" i="25"/>
  <c r="F81" i="25"/>
  <c r="G81" i="25"/>
  <c r="I81" i="25"/>
  <c r="K81" i="25"/>
  <c r="J81" i="25"/>
  <c r="F80" i="25"/>
  <c r="G80" i="25"/>
  <c r="I80" i="25"/>
  <c r="U17" i="11"/>
  <c r="D178" i="24"/>
  <c r="K178" i="24"/>
  <c r="E178" i="24"/>
  <c r="D177" i="24"/>
  <c r="K177" i="24"/>
  <c r="E177" i="24"/>
  <c r="D176" i="24"/>
  <c r="K176" i="24"/>
  <c r="E176" i="24"/>
  <c r="D175" i="24"/>
  <c r="K175" i="24"/>
  <c r="E175" i="24"/>
  <c r="D174" i="24"/>
  <c r="K174" i="24"/>
  <c r="E174" i="24"/>
  <c r="D173" i="24"/>
  <c r="K173" i="24"/>
  <c r="E173" i="24"/>
  <c r="D172" i="24"/>
  <c r="K172" i="24"/>
  <c r="E172" i="24"/>
  <c r="D171" i="24"/>
  <c r="K171" i="24"/>
  <c r="E171" i="24"/>
  <c r="D170" i="24"/>
  <c r="K170" i="24"/>
  <c r="E170" i="24"/>
  <c r="D169" i="24"/>
  <c r="C196" i="24"/>
  <c r="R17" i="11"/>
  <c r="K153" i="24"/>
  <c r="G153" i="24"/>
  <c r="K152" i="24"/>
  <c r="G152" i="24"/>
  <c r="K151" i="24"/>
  <c r="G151" i="24"/>
  <c r="K150" i="24"/>
  <c r="G150" i="24"/>
  <c r="K149" i="24"/>
  <c r="G149" i="24"/>
  <c r="K148" i="24"/>
  <c r="G148" i="24"/>
  <c r="K147" i="24"/>
  <c r="G147" i="24"/>
  <c r="K146" i="24"/>
  <c r="G146" i="24"/>
  <c r="K145" i="24"/>
  <c r="G145" i="24"/>
  <c r="K144" i="24"/>
  <c r="G144" i="24"/>
  <c r="K143" i="24"/>
  <c r="G143" i="24"/>
  <c r="K142" i="24"/>
  <c r="G142" i="24"/>
  <c r="K141" i="24"/>
  <c r="G141" i="24"/>
  <c r="K140" i="24"/>
  <c r="G140" i="24"/>
  <c r="K123" i="24"/>
  <c r="G123" i="24"/>
  <c r="K122" i="24"/>
  <c r="G122" i="24"/>
  <c r="K121" i="24"/>
  <c r="G121" i="24"/>
  <c r="K120" i="24"/>
  <c r="G120" i="24"/>
  <c r="K119" i="24"/>
  <c r="G119" i="24"/>
  <c r="K118" i="24"/>
  <c r="G118" i="24"/>
  <c r="K117" i="24"/>
  <c r="G117" i="24"/>
  <c r="K116" i="24"/>
  <c r="G116" i="24"/>
  <c r="K115" i="24"/>
  <c r="G115" i="24"/>
  <c r="K114" i="24"/>
  <c r="G114" i="24"/>
  <c r="K113" i="24"/>
  <c r="G113" i="24"/>
  <c r="K112" i="24"/>
  <c r="G112" i="24"/>
  <c r="F89" i="24"/>
  <c r="G89" i="24"/>
  <c r="I89" i="24"/>
  <c r="K89" i="24"/>
  <c r="J89" i="24"/>
  <c r="F88" i="24"/>
  <c r="G88" i="24"/>
  <c r="I88" i="24"/>
  <c r="K88" i="24"/>
  <c r="J88" i="24"/>
  <c r="F87" i="24"/>
  <c r="G87" i="24"/>
  <c r="I87" i="24"/>
  <c r="K87" i="24"/>
  <c r="J87" i="24"/>
  <c r="F86" i="24"/>
  <c r="G86" i="24"/>
  <c r="I86" i="24"/>
  <c r="K86" i="24"/>
  <c r="J86" i="24"/>
  <c r="F85" i="24"/>
  <c r="G85" i="24"/>
  <c r="I85" i="24"/>
  <c r="K85" i="24"/>
  <c r="J85" i="24"/>
  <c r="F84" i="24"/>
  <c r="G84" i="24"/>
  <c r="I84" i="24"/>
  <c r="K84" i="24"/>
  <c r="J84" i="24"/>
  <c r="F83" i="24"/>
  <c r="G83" i="24"/>
  <c r="I83" i="24"/>
  <c r="K83" i="24"/>
  <c r="J83" i="24"/>
  <c r="F82" i="24"/>
  <c r="G82" i="24"/>
  <c r="I82" i="24"/>
  <c r="K82" i="24"/>
  <c r="J82" i="24"/>
  <c r="F81" i="24"/>
  <c r="G81" i="24"/>
  <c r="I81" i="24"/>
  <c r="K81" i="24"/>
  <c r="J81" i="24"/>
  <c r="F80" i="24"/>
  <c r="G80" i="24"/>
  <c r="I80" i="24"/>
  <c r="U16" i="11"/>
  <c r="D178" i="23"/>
  <c r="K178" i="23"/>
  <c r="E178" i="23"/>
  <c r="D177" i="23"/>
  <c r="K177" i="23"/>
  <c r="E177" i="23"/>
  <c r="D176" i="23"/>
  <c r="K176" i="23"/>
  <c r="E176" i="23"/>
  <c r="D175" i="23"/>
  <c r="K175" i="23"/>
  <c r="E175" i="23"/>
  <c r="D174" i="23"/>
  <c r="K174" i="23"/>
  <c r="E174" i="23"/>
  <c r="D173" i="23"/>
  <c r="K173" i="23"/>
  <c r="E173" i="23"/>
  <c r="D172" i="23"/>
  <c r="K172" i="23"/>
  <c r="E172" i="23"/>
  <c r="D171" i="23"/>
  <c r="K171" i="23"/>
  <c r="E171" i="23"/>
  <c r="D170" i="23"/>
  <c r="K170" i="23"/>
  <c r="E170" i="23"/>
  <c r="D169" i="23"/>
  <c r="C196" i="23"/>
  <c r="R16" i="11"/>
  <c r="K153" i="23"/>
  <c r="G153" i="23"/>
  <c r="K152" i="23"/>
  <c r="G152" i="23"/>
  <c r="K151" i="23"/>
  <c r="G151" i="23"/>
  <c r="K150" i="23"/>
  <c r="G150" i="23"/>
  <c r="K149" i="23"/>
  <c r="G149" i="23"/>
  <c r="K148" i="23"/>
  <c r="G148" i="23"/>
  <c r="K147" i="23"/>
  <c r="G147" i="23"/>
  <c r="K146" i="23"/>
  <c r="G146" i="23"/>
  <c r="K145" i="23"/>
  <c r="G145" i="23"/>
  <c r="K144" i="23"/>
  <c r="G144" i="23"/>
  <c r="K143" i="23"/>
  <c r="G143" i="23"/>
  <c r="K142" i="23"/>
  <c r="G142" i="23"/>
  <c r="K141" i="23"/>
  <c r="G141" i="23"/>
  <c r="K140" i="23"/>
  <c r="G140" i="23"/>
  <c r="K123" i="23"/>
  <c r="G123" i="23"/>
  <c r="K122" i="23"/>
  <c r="G122" i="23"/>
  <c r="K121" i="23"/>
  <c r="G121" i="23"/>
  <c r="K120" i="23"/>
  <c r="G120" i="23"/>
  <c r="K119" i="23"/>
  <c r="G119" i="23"/>
  <c r="K118" i="23"/>
  <c r="G118" i="23"/>
  <c r="K117" i="23"/>
  <c r="G117" i="23"/>
  <c r="K116" i="23"/>
  <c r="G116" i="23"/>
  <c r="K115" i="23"/>
  <c r="G115" i="23"/>
  <c r="K114" i="23"/>
  <c r="G114" i="23"/>
  <c r="K113" i="23"/>
  <c r="G113" i="23"/>
  <c r="K112" i="23"/>
  <c r="G112" i="23"/>
  <c r="C195" i="23"/>
  <c r="Q16" i="11"/>
  <c r="F89" i="23"/>
  <c r="G89" i="23"/>
  <c r="I89" i="23"/>
  <c r="K89" i="23"/>
  <c r="J89" i="23"/>
  <c r="F88" i="23"/>
  <c r="G88" i="23"/>
  <c r="I88" i="23"/>
  <c r="K88" i="23"/>
  <c r="J88" i="23"/>
  <c r="F87" i="23"/>
  <c r="G87" i="23"/>
  <c r="I87" i="23"/>
  <c r="K87" i="23"/>
  <c r="J87" i="23"/>
  <c r="F86" i="23"/>
  <c r="G86" i="23"/>
  <c r="I86" i="23"/>
  <c r="K86" i="23"/>
  <c r="J86" i="23"/>
  <c r="F85" i="23"/>
  <c r="G85" i="23"/>
  <c r="I85" i="23"/>
  <c r="K85" i="23"/>
  <c r="J85" i="23"/>
  <c r="F84" i="23"/>
  <c r="G84" i="23"/>
  <c r="I84" i="23"/>
  <c r="K84" i="23"/>
  <c r="J84" i="23"/>
  <c r="F83" i="23"/>
  <c r="G83" i="23"/>
  <c r="I83" i="23"/>
  <c r="K83" i="23"/>
  <c r="J83" i="23"/>
  <c r="F82" i="23"/>
  <c r="G82" i="23"/>
  <c r="I82" i="23"/>
  <c r="K82" i="23"/>
  <c r="J82" i="23"/>
  <c r="F81" i="23"/>
  <c r="G81" i="23"/>
  <c r="I81" i="23"/>
  <c r="K81" i="23"/>
  <c r="J81" i="23"/>
  <c r="F80" i="23"/>
  <c r="G80" i="23"/>
  <c r="I80" i="23"/>
  <c r="U15" i="11"/>
  <c r="D178" i="22"/>
  <c r="K178" i="22"/>
  <c r="E178" i="22"/>
  <c r="D177" i="22"/>
  <c r="K177" i="22"/>
  <c r="E177" i="22"/>
  <c r="D176" i="22"/>
  <c r="K176" i="22"/>
  <c r="E176" i="22"/>
  <c r="D175" i="22"/>
  <c r="K175" i="22"/>
  <c r="E175" i="22"/>
  <c r="D174" i="22"/>
  <c r="K174" i="22"/>
  <c r="E174" i="22"/>
  <c r="D173" i="22"/>
  <c r="K173" i="22"/>
  <c r="E173" i="22"/>
  <c r="D172" i="22"/>
  <c r="K172" i="22"/>
  <c r="E172" i="22"/>
  <c r="D171" i="22"/>
  <c r="K171" i="22"/>
  <c r="E171" i="22"/>
  <c r="D170" i="22"/>
  <c r="K170" i="22"/>
  <c r="E170" i="22"/>
  <c r="D169" i="22"/>
  <c r="C196" i="22"/>
  <c r="R15" i="11"/>
  <c r="K153" i="22"/>
  <c r="G153" i="22"/>
  <c r="K152" i="22"/>
  <c r="G152" i="22"/>
  <c r="K151" i="22"/>
  <c r="G151" i="22"/>
  <c r="K150" i="22"/>
  <c r="G150" i="22"/>
  <c r="K149" i="22"/>
  <c r="G149" i="22"/>
  <c r="K148" i="22"/>
  <c r="G148" i="22"/>
  <c r="K147" i="22"/>
  <c r="G147" i="22"/>
  <c r="K146" i="22"/>
  <c r="G146" i="22"/>
  <c r="K145" i="22"/>
  <c r="G145" i="22"/>
  <c r="K144" i="22"/>
  <c r="G144" i="22"/>
  <c r="K143" i="22"/>
  <c r="G143" i="22"/>
  <c r="K142" i="22"/>
  <c r="G142" i="22"/>
  <c r="K141" i="22"/>
  <c r="G141" i="22"/>
  <c r="K140" i="22"/>
  <c r="G140" i="22"/>
  <c r="K123" i="22"/>
  <c r="G123" i="22"/>
  <c r="K122" i="22"/>
  <c r="G122" i="22"/>
  <c r="K121" i="22"/>
  <c r="G121" i="22"/>
  <c r="K120" i="22"/>
  <c r="G120" i="22"/>
  <c r="K119" i="22"/>
  <c r="G119" i="22"/>
  <c r="K118" i="22"/>
  <c r="G118" i="22"/>
  <c r="K117" i="22"/>
  <c r="G117" i="22"/>
  <c r="K116" i="22"/>
  <c r="G116" i="22"/>
  <c r="K115" i="22"/>
  <c r="G115" i="22"/>
  <c r="K114" i="22"/>
  <c r="G114" i="22"/>
  <c r="K113" i="22"/>
  <c r="G113" i="22"/>
  <c r="K112" i="22"/>
  <c r="G112" i="22"/>
  <c r="F89" i="22"/>
  <c r="G89" i="22"/>
  <c r="I89" i="22"/>
  <c r="K89" i="22"/>
  <c r="J89" i="22"/>
  <c r="F88" i="22"/>
  <c r="G88" i="22"/>
  <c r="I88" i="22"/>
  <c r="K88" i="22"/>
  <c r="J88" i="22"/>
  <c r="F87" i="22"/>
  <c r="G87" i="22"/>
  <c r="I87" i="22"/>
  <c r="K87" i="22"/>
  <c r="J87" i="22"/>
  <c r="F86" i="22"/>
  <c r="G86" i="22"/>
  <c r="I86" i="22"/>
  <c r="K86" i="22"/>
  <c r="J86" i="22"/>
  <c r="F85" i="22"/>
  <c r="G85" i="22"/>
  <c r="I85" i="22"/>
  <c r="K85" i="22"/>
  <c r="J85" i="22"/>
  <c r="F84" i="22"/>
  <c r="G84" i="22"/>
  <c r="I84" i="22"/>
  <c r="K84" i="22"/>
  <c r="J84" i="22"/>
  <c r="F83" i="22"/>
  <c r="G83" i="22"/>
  <c r="I83" i="22"/>
  <c r="K83" i="22"/>
  <c r="J83" i="22"/>
  <c r="F82" i="22"/>
  <c r="G82" i="22"/>
  <c r="I82" i="22"/>
  <c r="K82" i="22"/>
  <c r="J82" i="22"/>
  <c r="F81" i="22"/>
  <c r="G81" i="22"/>
  <c r="I81" i="22"/>
  <c r="K81" i="22"/>
  <c r="J81" i="22"/>
  <c r="F80" i="22"/>
  <c r="G80" i="22"/>
  <c r="I80" i="22"/>
  <c r="U14" i="11"/>
  <c r="D178" i="21"/>
  <c r="K178" i="21"/>
  <c r="E178" i="21"/>
  <c r="D177" i="21"/>
  <c r="K177" i="21"/>
  <c r="E177" i="21"/>
  <c r="D176" i="21"/>
  <c r="K176" i="21"/>
  <c r="E176" i="21"/>
  <c r="D175" i="21"/>
  <c r="K175" i="21"/>
  <c r="E175" i="21"/>
  <c r="D174" i="21"/>
  <c r="K174" i="21"/>
  <c r="E174" i="21"/>
  <c r="D173" i="21"/>
  <c r="K173" i="21"/>
  <c r="E173" i="21"/>
  <c r="D172" i="21"/>
  <c r="K172" i="21"/>
  <c r="E172" i="21"/>
  <c r="D171" i="21"/>
  <c r="K171" i="21"/>
  <c r="E171" i="21"/>
  <c r="D170" i="21"/>
  <c r="K170" i="21"/>
  <c r="E170" i="21"/>
  <c r="D169" i="21"/>
  <c r="C196" i="21"/>
  <c r="R14" i="11"/>
  <c r="K153" i="21"/>
  <c r="G153" i="21"/>
  <c r="K152" i="21"/>
  <c r="G152" i="21"/>
  <c r="K151" i="21"/>
  <c r="G151" i="21"/>
  <c r="K150" i="21"/>
  <c r="G150" i="21"/>
  <c r="K149" i="21"/>
  <c r="G149" i="21"/>
  <c r="K148" i="21"/>
  <c r="G148" i="21"/>
  <c r="K147" i="21"/>
  <c r="G147" i="21"/>
  <c r="K146" i="21"/>
  <c r="G146" i="21"/>
  <c r="K145" i="21"/>
  <c r="G145" i="21"/>
  <c r="K144" i="21"/>
  <c r="G144" i="21"/>
  <c r="K143" i="21"/>
  <c r="G143" i="21"/>
  <c r="K142" i="21"/>
  <c r="G142" i="21"/>
  <c r="K141" i="21"/>
  <c r="G141" i="21"/>
  <c r="K140" i="21"/>
  <c r="G140" i="21"/>
  <c r="K123" i="21"/>
  <c r="G123" i="21"/>
  <c r="K122" i="21"/>
  <c r="G122" i="21"/>
  <c r="K121" i="21"/>
  <c r="G121" i="21"/>
  <c r="K120" i="21"/>
  <c r="G120" i="21"/>
  <c r="K119" i="21"/>
  <c r="G119" i="21"/>
  <c r="K118" i="21"/>
  <c r="G118" i="21"/>
  <c r="K117" i="21"/>
  <c r="G117" i="21"/>
  <c r="K116" i="21"/>
  <c r="G116" i="21"/>
  <c r="K115" i="21"/>
  <c r="G115" i="21"/>
  <c r="K114" i="21"/>
  <c r="G114" i="21"/>
  <c r="K113" i="21"/>
  <c r="G113" i="21"/>
  <c r="K112" i="21"/>
  <c r="G112" i="21"/>
  <c r="F89" i="21"/>
  <c r="G89" i="21"/>
  <c r="I89" i="21"/>
  <c r="K89" i="21"/>
  <c r="J89" i="21"/>
  <c r="F88" i="21"/>
  <c r="G88" i="21"/>
  <c r="I88" i="21"/>
  <c r="K88" i="21"/>
  <c r="J88" i="21"/>
  <c r="F87" i="21"/>
  <c r="G87" i="21"/>
  <c r="I87" i="21"/>
  <c r="K87" i="21"/>
  <c r="J87" i="21"/>
  <c r="F86" i="21"/>
  <c r="G86" i="21"/>
  <c r="I86" i="21"/>
  <c r="K86" i="21"/>
  <c r="J86" i="21"/>
  <c r="F85" i="21"/>
  <c r="G85" i="21"/>
  <c r="I85" i="21"/>
  <c r="K85" i="21"/>
  <c r="J85" i="21"/>
  <c r="F84" i="21"/>
  <c r="G84" i="21"/>
  <c r="I84" i="21"/>
  <c r="K84" i="21"/>
  <c r="J84" i="21"/>
  <c r="F83" i="21"/>
  <c r="G83" i="21"/>
  <c r="I83" i="21"/>
  <c r="K83" i="21"/>
  <c r="J83" i="21"/>
  <c r="F82" i="21"/>
  <c r="G82" i="21"/>
  <c r="I82" i="21"/>
  <c r="K82" i="21"/>
  <c r="J82" i="21"/>
  <c r="F81" i="21"/>
  <c r="G81" i="21"/>
  <c r="I81" i="21"/>
  <c r="K81" i="21"/>
  <c r="J81" i="21"/>
  <c r="F80" i="21"/>
  <c r="G80" i="21"/>
  <c r="I80" i="21"/>
  <c r="D179" i="28"/>
  <c r="D179" i="27"/>
  <c r="D179" i="24"/>
  <c r="D179" i="23"/>
  <c r="D179" i="21"/>
  <c r="D179" i="22"/>
  <c r="D179" i="29"/>
  <c r="D179" i="30"/>
  <c r="C197" i="30"/>
  <c r="S23" i="11"/>
  <c r="I90" i="21"/>
  <c r="I90" i="28"/>
  <c r="I90" i="29"/>
  <c r="I90" i="22"/>
  <c r="I90" i="23"/>
  <c r="I90" i="24"/>
  <c r="I90" i="25"/>
  <c r="I90" i="26"/>
  <c r="I90" i="27"/>
  <c r="I90" i="30"/>
  <c r="F46" i="34"/>
  <c r="D179" i="26"/>
  <c r="C197" i="26"/>
  <c r="S19" i="11"/>
  <c r="P24" i="11"/>
  <c r="C212" i="32"/>
  <c r="K46" i="32"/>
  <c r="K181" i="32"/>
  <c r="K46" i="33"/>
  <c r="K181" i="33"/>
  <c r="K46" i="35"/>
  <c r="K181" i="35"/>
  <c r="O27" i="11"/>
  <c r="O25" i="11"/>
  <c r="C193" i="23"/>
  <c r="C193" i="21"/>
  <c r="C197" i="22"/>
  <c r="S15" i="11"/>
  <c r="K169" i="22"/>
  <c r="E169" i="22"/>
  <c r="C197" i="23"/>
  <c r="S16" i="11"/>
  <c r="K169" i="23"/>
  <c r="E169" i="23"/>
  <c r="C197" i="24"/>
  <c r="S17" i="11"/>
  <c r="K169" i="24"/>
  <c r="E169" i="24"/>
  <c r="C197" i="25"/>
  <c r="S18" i="11"/>
  <c r="K169" i="25"/>
  <c r="E169" i="25"/>
  <c r="K169" i="26"/>
  <c r="E169" i="26"/>
  <c r="C193" i="27"/>
  <c r="C197" i="27"/>
  <c r="S20" i="11"/>
  <c r="K169" i="27"/>
  <c r="E169" i="27"/>
  <c r="C197" i="28"/>
  <c r="S21" i="11"/>
  <c r="K169" i="28"/>
  <c r="E169" i="28"/>
  <c r="C197" i="29"/>
  <c r="S22" i="11"/>
  <c r="K169" i="29"/>
  <c r="E169" i="29"/>
  <c r="C193" i="29"/>
  <c r="K169" i="30"/>
  <c r="E169" i="30"/>
  <c r="P26" i="11"/>
  <c r="P27" i="11"/>
  <c r="P28" i="11"/>
  <c r="C197" i="21"/>
  <c r="S14" i="11"/>
  <c r="K169" i="21"/>
  <c r="E169" i="21"/>
  <c r="P25" i="11"/>
  <c r="C193" i="25"/>
  <c r="K80" i="30"/>
  <c r="J80" i="30"/>
  <c r="C195" i="30"/>
  <c r="Q23" i="11"/>
  <c r="K80" i="29"/>
  <c r="J80" i="29"/>
  <c r="C195" i="29"/>
  <c r="Q22" i="11"/>
  <c r="K80" i="28"/>
  <c r="J80" i="28"/>
  <c r="C195" i="28"/>
  <c r="Q21" i="11"/>
  <c r="K80" i="27"/>
  <c r="J80" i="27"/>
  <c r="C195" i="27"/>
  <c r="Q20" i="11"/>
  <c r="K80" i="26"/>
  <c r="J80" i="26"/>
  <c r="C195" i="26"/>
  <c r="Q19" i="11"/>
  <c r="K80" i="25"/>
  <c r="J80" i="25"/>
  <c r="C195" i="25"/>
  <c r="Q18" i="11"/>
  <c r="K80" i="24"/>
  <c r="J80" i="24"/>
  <c r="C195" i="24"/>
  <c r="Q17" i="11"/>
  <c r="C193" i="24"/>
  <c r="K80" i="23"/>
  <c r="J80" i="23"/>
  <c r="K80" i="22"/>
  <c r="J80" i="22"/>
  <c r="C195" i="22"/>
  <c r="Q15" i="11"/>
  <c r="K80" i="21"/>
  <c r="J80" i="21"/>
  <c r="C195" i="21"/>
  <c r="Q14" i="11"/>
  <c r="U13" i="11"/>
  <c r="D178" i="20"/>
  <c r="K178" i="20"/>
  <c r="E178" i="20"/>
  <c r="D177" i="20"/>
  <c r="K177" i="20"/>
  <c r="E177" i="20"/>
  <c r="D176" i="20"/>
  <c r="K176" i="20"/>
  <c r="E176" i="20"/>
  <c r="D175" i="20"/>
  <c r="K175" i="20"/>
  <c r="E175" i="20"/>
  <c r="D174" i="20"/>
  <c r="K174" i="20"/>
  <c r="E174" i="20"/>
  <c r="D173" i="20"/>
  <c r="K173" i="20"/>
  <c r="E173" i="20"/>
  <c r="D172" i="20"/>
  <c r="K172" i="20"/>
  <c r="E172" i="20"/>
  <c r="D171" i="20"/>
  <c r="K171" i="20"/>
  <c r="E171" i="20"/>
  <c r="D170" i="20"/>
  <c r="K170" i="20"/>
  <c r="E170" i="20"/>
  <c r="D169" i="20"/>
  <c r="C196" i="20"/>
  <c r="R13" i="11"/>
  <c r="K153" i="20"/>
  <c r="G153" i="20"/>
  <c r="K152" i="20"/>
  <c r="G152" i="20"/>
  <c r="K151" i="20"/>
  <c r="G151" i="20"/>
  <c r="K150" i="20"/>
  <c r="G150" i="20"/>
  <c r="K149" i="20"/>
  <c r="G149" i="20"/>
  <c r="K148" i="20"/>
  <c r="G148" i="20"/>
  <c r="K147" i="20"/>
  <c r="G147" i="20"/>
  <c r="K146" i="20"/>
  <c r="G146" i="20"/>
  <c r="K145" i="20"/>
  <c r="G145" i="20"/>
  <c r="K144" i="20"/>
  <c r="G144" i="20"/>
  <c r="K143" i="20"/>
  <c r="G143" i="20"/>
  <c r="K142" i="20"/>
  <c r="G142" i="20"/>
  <c r="K141" i="20"/>
  <c r="G141" i="20"/>
  <c r="K140" i="20"/>
  <c r="G140" i="20"/>
  <c r="K123" i="20"/>
  <c r="G123" i="20"/>
  <c r="K122" i="20"/>
  <c r="G122" i="20"/>
  <c r="K121" i="20"/>
  <c r="G121" i="20"/>
  <c r="K120" i="20"/>
  <c r="G120" i="20"/>
  <c r="K119" i="20"/>
  <c r="G119" i="20"/>
  <c r="K118" i="20"/>
  <c r="G118" i="20"/>
  <c r="K117" i="20"/>
  <c r="G117" i="20"/>
  <c r="K116" i="20"/>
  <c r="G116" i="20"/>
  <c r="K115" i="20"/>
  <c r="G115" i="20"/>
  <c r="K114" i="20"/>
  <c r="G114" i="20"/>
  <c r="K113" i="20"/>
  <c r="G113" i="20"/>
  <c r="K112" i="20"/>
  <c r="G112" i="20"/>
  <c r="C195" i="20"/>
  <c r="Q13" i="11"/>
  <c r="F89" i="20"/>
  <c r="G89" i="20"/>
  <c r="I89" i="20"/>
  <c r="K89" i="20"/>
  <c r="J89" i="20"/>
  <c r="F88" i="20"/>
  <c r="G88" i="20"/>
  <c r="I88" i="20"/>
  <c r="K88" i="20"/>
  <c r="J88" i="20"/>
  <c r="F87" i="20"/>
  <c r="G87" i="20"/>
  <c r="I87" i="20"/>
  <c r="K87" i="20"/>
  <c r="J87" i="20"/>
  <c r="F86" i="20"/>
  <c r="G86" i="20"/>
  <c r="I86" i="20"/>
  <c r="K86" i="20"/>
  <c r="J86" i="20"/>
  <c r="F85" i="20"/>
  <c r="G85" i="20"/>
  <c r="I85" i="20"/>
  <c r="K85" i="20"/>
  <c r="J85" i="20"/>
  <c r="F84" i="20"/>
  <c r="G84" i="20"/>
  <c r="I84" i="20"/>
  <c r="K84" i="20"/>
  <c r="J84" i="20"/>
  <c r="F83" i="20"/>
  <c r="G83" i="20"/>
  <c r="I83" i="20"/>
  <c r="K83" i="20"/>
  <c r="J83" i="20"/>
  <c r="F82" i="20"/>
  <c r="G82" i="20"/>
  <c r="I82" i="20"/>
  <c r="K82" i="20"/>
  <c r="J82" i="20"/>
  <c r="F81" i="20"/>
  <c r="G81" i="20"/>
  <c r="I81" i="20"/>
  <c r="K81" i="20"/>
  <c r="J81" i="20"/>
  <c r="F80" i="20"/>
  <c r="G80" i="20"/>
  <c r="I80" i="20"/>
  <c r="U12" i="11"/>
  <c r="D178" i="19"/>
  <c r="K178" i="19"/>
  <c r="E178" i="19"/>
  <c r="D177" i="19"/>
  <c r="K177" i="19"/>
  <c r="E177" i="19"/>
  <c r="D176" i="19"/>
  <c r="K176" i="19"/>
  <c r="E176" i="19"/>
  <c r="D175" i="19"/>
  <c r="K175" i="19"/>
  <c r="E175" i="19"/>
  <c r="D174" i="19"/>
  <c r="K174" i="19"/>
  <c r="E174" i="19"/>
  <c r="D173" i="19"/>
  <c r="K173" i="19"/>
  <c r="E173" i="19"/>
  <c r="D172" i="19"/>
  <c r="K172" i="19"/>
  <c r="E172" i="19"/>
  <c r="D171" i="19"/>
  <c r="K171" i="19"/>
  <c r="E171" i="19"/>
  <c r="D170" i="19"/>
  <c r="K170" i="19"/>
  <c r="E170" i="19"/>
  <c r="D169" i="19"/>
  <c r="C196" i="19"/>
  <c r="R12" i="11"/>
  <c r="K153" i="19"/>
  <c r="G153" i="19"/>
  <c r="K152" i="19"/>
  <c r="G152" i="19"/>
  <c r="K151" i="19"/>
  <c r="G151" i="19"/>
  <c r="K150" i="19"/>
  <c r="G150" i="19"/>
  <c r="K149" i="19"/>
  <c r="G149" i="19"/>
  <c r="K148" i="19"/>
  <c r="G148" i="19"/>
  <c r="K147" i="19"/>
  <c r="G147" i="19"/>
  <c r="K146" i="19"/>
  <c r="G146" i="19"/>
  <c r="K145" i="19"/>
  <c r="G145" i="19"/>
  <c r="K144" i="19"/>
  <c r="G144" i="19"/>
  <c r="K143" i="19"/>
  <c r="G143" i="19"/>
  <c r="K142" i="19"/>
  <c r="G142" i="19"/>
  <c r="K141" i="19"/>
  <c r="G141" i="19"/>
  <c r="K140" i="19"/>
  <c r="G140" i="19"/>
  <c r="K123" i="19"/>
  <c r="G123" i="19"/>
  <c r="K122" i="19"/>
  <c r="G122" i="19"/>
  <c r="K121" i="19"/>
  <c r="G121" i="19"/>
  <c r="K120" i="19"/>
  <c r="G120" i="19"/>
  <c r="K119" i="19"/>
  <c r="G119" i="19"/>
  <c r="K118" i="19"/>
  <c r="G118" i="19"/>
  <c r="K117" i="19"/>
  <c r="G117" i="19"/>
  <c r="K116" i="19"/>
  <c r="G116" i="19"/>
  <c r="K115" i="19"/>
  <c r="G115" i="19"/>
  <c r="K114" i="19"/>
  <c r="G114" i="19"/>
  <c r="K113" i="19"/>
  <c r="G113" i="19"/>
  <c r="K112" i="19"/>
  <c r="G112" i="19"/>
  <c r="F89" i="19"/>
  <c r="G89" i="19"/>
  <c r="I89" i="19"/>
  <c r="K89" i="19"/>
  <c r="J89" i="19"/>
  <c r="F88" i="19"/>
  <c r="G88" i="19"/>
  <c r="I88" i="19"/>
  <c r="K88" i="19"/>
  <c r="J88" i="19"/>
  <c r="F87" i="19"/>
  <c r="G87" i="19"/>
  <c r="I87" i="19"/>
  <c r="K87" i="19"/>
  <c r="J87" i="19"/>
  <c r="F86" i="19"/>
  <c r="G86" i="19"/>
  <c r="I86" i="19"/>
  <c r="K86" i="19"/>
  <c r="J86" i="19"/>
  <c r="F85" i="19"/>
  <c r="G85" i="19"/>
  <c r="I85" i="19"/>
  <c r="K85" i="19"/>
  <c r="J85" i="19"/>
  <c r="F84" i="19"/>
  <c r="G84" i="19"/>
  <c r="I84" i="19"/>
  <c r="K84" i="19"/>
  <c r="J84" i="19"/>
  <c r="F83" i="19"/>
  <c r="G83" i="19"/>
  <c r="I83" i="19"/>
  <c r="K83" i="19"/>
  <c r="J83" i="19"/>
  <c r="F82" i="19"/>
  <c r="G82" i="19"/>
  <c r="I82" i="19"/>
  <c r="K82" i="19"/>
  <c r="J82" i="19"/>
  <c r="F81" i="19"/>
  <c r="G81" i="19"/>
  <c r="I81" i="19"/>
  <c r="K81" i="19"/>
  <c r="J81" i="19"/>
  <c r="F80" i="19"/>
  <c r="G80" i="19"/>
  <c r="I80" i="19"/>
  <c r="U11" i="11"/>
  <c r="D178" i="18"/>
  <c r="K178" i="18"/>
  <c r="E178" i="18"/>
  <c r="D177" i="18"/>
  <c r="K177" i="18"/>
  <c r="E177" i="18"/>
  <c r="D176" i="18"/>
  <c r="K176" i="18"/>
  <c r="E176" i="18"/>
  <c r="D175" i="18"/>
  <c r="K175" i="18"/>
  <c r="E175" i="18"/>
  <c r="D174" i="18"/>
  <c r="K174" i="18"/>
  <c r="E174" i="18"/>
  <c r="D173" i="18"/>
  <c r="K173" i="18"/>
  <c r="E173" i="18"/>
  <c r="D172" i="18"/>
  <c r="K172" i="18"/>
  <c r="E172" i="18"/>
  <c r="D171" i="18"/>
  <c r="K171" i="18"/>
  <c r="E171" i="18"/>
  <c r="D170" i="18"/>
  <c r="K170" i="18"/>
  <c r="E170" i="18"/>
  <c r="D169" i="18"/>
  <c r="C196" i="18"/>
  <c r="R11" i="11"/>
  <c r="K153" i="18"/>
  <c r="G153" i="18"/>
  <c r="K152" i="18"/>
  <c r="G152" i="18"/>
  <c r="K151" i="18"/>
  <c r="G151" i="18"/>
  <c r="K150" i="18"/>
  <c r="G150" i="18"/>
  <c r="K149" i="18"/>
  <c r="G149" i="18"/>
  <c r="K148" i="18"/>
  <c r="G148" i="18"/>
  <c r="K147" i="18"/>
  <c r="G147" i="18"/>
  <c r="K146" i="18"/>
  <c r="G146" i="18"/>
  <c r="K145" i="18"/>
  <c r="G145" i="18"/>
  <c r="K144" i="18"/>
  <c r="G144" i="18"/>
  <c r="K143" i="18"/>
  <c r="G143" i="18"/>
  <c r="K142" i="18"/>
  <c r="G142" i="18"/>
  <c r="K141" i="18"/>
  <c r="G141" i="18"/>
  <c r="K140" i="18"/>
  <c r="G140" i="18"/>
  <c r="K123" i="18"/>
  <c r="G123" i="18"/>
  <c r="K122" i="18"/>
  <c r="G122" i="18"/>
  <c r="K121" i="18"/>
  <c r="G121" i="18"/>
  <c r="K120" i="18"/>
  <c r="G120" i="18"/>
  <c r="K119" i="18"/>
  <c r="G119" i="18"/>
  <c r="K118" i="18"/>
  <c r="G118" i="18"/>
  <c r="K117" i="18"/>
  <c r="G117" i="18"/>
  <c r="K116" i="18"/>
  <c r="G116" i="18"/>
  <c r="K115" i="18"/>
  <c r="G115" i="18"/>
  <c r="K114" i="18"/>
  <c r="G114" i="18"/>
  <c r="K113" i="18"/>
  <c r="G113" i="18"/>
  <c r="K112" i="18"/>
  <c r="G112" i="18"/>
  <c r="C195" i="18"/>
  <c r="Q11" i="11"/>
  <c r="F89" i="18"/>
  <c r="G89" i="18"/>
  <c r="I89" i="18"/>
  <c r="K89" i="18"/>
  <c r="J89" i="18"/>
  <c r="F88" i="18"/>
  <c r="G88" i="18"/>
  <c r="I88" i="18"/>
  <c r="K88" i="18"/>
  <c r="J88" i="18"/>
  <c r="F87" i="18"/>
  <c r="G87" i="18"/>
  <c r="I87" i="18"/>
  <c r="K87" i="18"/>
  <c r="J87" i="18"/>
  <c r="F86" i="18"/>
  <c r="G86" i="18"/>
  <c r="I86" i="18"/>
  <c r="K86" i="18"/>
  <c r="J86" i="18"/>
  <c r="F85" i="18"/>
  <c r="G85" i="18"/>
  <c r="I85" i="18"/>
  <c r="K85" i="18"/>
  <c r="J85" i="18"/>
  <c r="F84" i="18"/>
  <c r="G84" i="18"/>
  <c r="I84" i="18"/>
  <c r="K84" i="18"/>
  <c r="J84" i="18"/>
  <c r="F83" i="18"/>
  <c r="G83" i="18"/>
  <c r="I83" i="18"/>
  <c r="K83" i="18"/>
  <c r="J83" i="18"/>
  <c r="F82" i="18"/>
  <c r="G82" i="18"/>
  <c r="I82" i="18"/>
  <c r="K82" i="18"/>
  <c r="J82" i="18"/>
  <c r="F81" i="18"/>
  <c r="G81" i="18"/>
  <c r="I81" i="18"/>
  <c r="K81" i="18"/>
  <c r="J81" i="18"/>
  <c r="F80" i="18"/>
  <c r="G80" i="18"/>
  <c r="I80" i="18"/>
  <c r="U10" i="11"/>
  <c r="D178" i="17"/>
  <c r="K178" i="17"/>
  <c r="E178" i="17"/>
  <c r="D177" i="17"/>
  <c r="K177" i="17"/>
  <c r="E177" i="17"/>
  <c r="D176" i="17"/>
  <c r="K176" i="17"/>
  <c r="E176" i="17"/>
  <c r="D175" i="17"/>
  <c r="K175" i="17"/>
  <c r="E175" i="17"/>
  <c r="D174" i="17"/>
  <c r="K174" i="17"/>
  <c r="E174" i="17"/>
  <c r="D173" i="17"/>
  <c r="K173" i="17"/>
  <c r="E173" i="17"/>
  <c r="D172" i="17"/>
  <c r="K172" i="17"/>
  <c r="E172" i="17"/>
  <c r="D171" i="17"/>
  <c r="K171" i="17"/>
  <c r="E171" i="17"/>
  <c r="D170" i="17"/>
  <c r="K170" i="17"/>
  <c r="E170" i="17"/>
  <c r="D169" i="17"/>
  <c r="C196" i="17"/>
  <c r="R10" i="11"/>
  <c r="K153" i="17"/>
  <c r="G153" i="17"/>
  <c r="K152" i="17"/>
  <c r="G152" i="17"/>
  <c r="K151" i="17"/>
  <c r="G151" i="17"/>
  <c r="K150" i="17"/>
  <c r="G150" i="17"/>
  <c r="K149" i="17"/>
  <c r="G149" i="17"/>
  <c r="K148" i="17"/>
  <c r="G148" i="17"/>
  <c r="K147" i="17"/>
  <c r="G147" i="17"/>
  <c r="K146" i="17"/>
  <c r="G146" i="17"/>
  <c r="K145" i="17"/>
  <c r="G145" i="17"/>
  <c r="K144" i="17"/>
  <c r="G144" i="17"/>
  <c r="K143" i="17"/>
  <c r="G143" i="17"/>
  <c r="K142" i="17"/>
  <c r="G142" i="17"/>
  <c r="K141" i="17"/>
  <c r="G141" i="17"/>
  <c r="K140" i="17"/>
  <c r="G140" i="17"/>
  <c r="K123" i="17"/>
  <c r="G123" i="17"/>
  <c r="K122" i="17"/>
  <c r="G122" i="17"/>
  <c r="K121" i="17"/>
  <c r="G121" i="17"/>
  <c r="K120" i="17"/>
  <c r="G120" i="17"/>
  <c r="K119" i="17"/>
  <c r="G119" i="17"/>
  <c r="K118" i="17"/>
  <c r="G118" i="17"/>
  <c r="K117" i="17"/>
  <c r="G117" i="17"/>
  <c r="K116" i="17"/>
  <c r="G116" i="17"/>
  <c r="K115" i="17"/>
  <c r="G115" i="17"/>
  <c r="K114" i="17"/>
  <c r="G114" i="17"/>
  <c r="K113" i="17"/>
  <c r="G113" i="17"/>
  <c r="K112" i="17"/>
  <c r="G112" i="17"/>
  <c r="F89" i="17"/>
  <c r="G89" i="17"/>
  <c r="I89" i="17"/>
  <c r="K89" i="17"/>
  <c r="J89" i="17"/>
  <c r="F88" i="17"/>
  <c r="G88" i="17"/>
  <c r="I88" i="17"/>
  <c r="K88" i="17"/>
  <c r="J88" i="17"/>
  <c r="F87" i="17"/>
  <c r="G87" i="17"/>
  <c r="I87" i="17"/>
  <c r="K87" i="17"/>
  <c r="J87" i="17"/>
  <c r="F86" i="17"/>
  <c r="G86" i="17"/>
  <c r="I86" i="17"/>
  <c r="K86" i="17"/>
  <c r="J86" i="17"/>
  <c r="F85" i="17"/>
  <c r="G85" i="17"/>
  <c r="I85" i="17"/>
  <c r="K85" i="17"/>
  <c r="J85" i="17"/>
  <c r="F84" i="17"/>
  <c r="G84" i="17"/>
  <c r="I84" i="17"/>
  <c r="K84" i="17"/>
  <c r="J84" i="17"/>
  <c r="F83" i="17"/>
  <c r="G83" i="17"/>
  <c r="I83" i="17"/>
  <c r="K83" i="17"/>
  <c r="J83" i="17"/>
  <c r="F82" i="17"/>
  <c r="G82" i="17"/>
  <c r="I82" i="17"/>
  <c r="K82" i="17"/>
  <c r="J82" i="17"/>
  <c r="F81" i="17"/>
  <c r="G81" i="17"/>
  <c r="I81" i="17"/>
  <c r="K81" i="17"/>
  <c r="J81" i="17"/>
  <c r="F80" i="17"/>
  <c r="G80" i="17"/>
  <c r="I80" i="17"/>
  <c r="U9" i="11"/>
  <c r="D178" i="16"/>
  <c r="K178" i="16"/>
  <c r="E178" i="16"/>
  <c r="D177" i="16"/>
  <c r="K177" i="16"/>
  <c r="E177" i="16"/>
  <c r="D176" i="16"/>
  <c r="K176" i="16"/>
  <c r="E176" i="16"/>
  <c r="D175" i="16"/>
  <c r="K175" i="16"/>
  <c r="E175" i="16"/>
  <c r="D174" i="16"/>
  <c r="K174" i="16"/>
  <c r="E174" i="16"/>
  <c r="D173" i="16"/>
  <c r="K173" i="16"/>
  <c r="E173" i="16"/>
  <c r="D172" i="16"/>
  <c r="K172" i="16"/>
  <c r="E172" i="16"/>
  <c r="D171" i="16"/>
  <c r="K171" i="16"/>
  <c r="E171" i="16"/>
  <c r="D170" i="16"/>
  <c r="K170" i="16"/>
  <c r="E170" i="16"/>
  <c r="D169" i="16"/>
  <c r="C196" i="16"/>
  <c r="R9" i="11"/>
  <c r="K153" i="16"/>
  <c r="G153" i="16"/>
  <c r="K152" i="16"/>
  <c r="G152" i="16"/>
  <c r="K151" i="16"/>
  <c r="G151" i="16"/>
  <c r="K150" i="16"/>
  <c r="G150" i="16"/>
  <c r="K149" i="16"/>
  <c r="G149" i="16"/>
  <c r="K148" i="16"/>
  <c r="G148" i="16"/>
  <c r="K147" i="16"/>
  <c r="G147" i="16"/>
  <c r="K146" i="16"/>
  <c r="G146" i="16"/>
  <c r="K145" i="16"/>
  <c r="G145" i="16"/>
  <c r="K144" i="16"/>
  <c r="G144" i="16"/>
  <c r="K143" i="16"/>
  <c r="G143" i="16"/>
  <c r="K142" i="16"/>
  <c r="G142" i="16"/>
  <c r="K141" i="16"/>
  <c r="G141" i="16"/>
  <c r="K140" i="16"/>
  <c r="G140" i="16"/>
  <c r="K123" i="16"/>
  <c r="G123" i="16"/>
  <c r="K122" i="16"/>
  <c r="G122" i="16"/>
  <c r="K121" i="16"/>
  <c r="G121" i="16"/>
  <c r="K120" i="16"/>
  <c r="G120" i="16"/>
  <c r="K119" i="16"/>
  <c r="G119" i="16"/>
  <c r="K118" i="16"/>
  <c r="G118" i="16"/>
  <c r="K117" i="16"/>
  <c r="G117" i="16"/>
  <c r="K116" i="16"/>
  <c r="G116" i="16"/>
  <c r="K115" i="16"/>
  <c r="G115" i="16"/>
  <c r="K114" i="16"/>
  <c r="G114" i="16"/>
  <c r="K113" i="16"/>
  <c r="G113" i="16"/>
  <c r="K112" i="16"/>
  <c r="G112" i="16"/>
  <c r="C195" i="16"/>
  <c r="Q9" i="11"/>
  <c r="F89" i="16"/>
  <c r="G89" i="16"/>
  <c r="I89" i="16"/>
  <c r="K89" i="16"/>
  <c r="J89" i="16"/>
  <c r="F88" i="16"/>
  <c r="G88" i="16"/>
  <c r="I88" i="16"/>
  <c r="K88" i="16"/>
  <c r="J88" i="16"/>
  <c r="F87" i="16"/>
  <c r="G87" i="16"/>
  <c r="I87" i="16"/>
  <c r="K87" i="16"/>
  <c r="J87" i="16"/>
  <c r="F86" i="16"/>
  <c r="G86" i="16"/>
  <c r="I86" i="16"/>
  <c r="K86" i="16"/>
  <c r="J86" i="16"/>
  <c r="F85" i="16"/>
  <c r="G85" i="16"/>
  <c r="I85" i="16"/>
  <c r="K85" i="16"/>
  <c r="J85" i="16"/>
  <c r="F84" i="16"/>
  <c r="G84" i="16"/>
  <c r="I84" i="16"/>
  <c r="K84" i="16"/>
  <c r="J84" i="16"/>
  <c r="F83" i="16"/>
  <c r="G83" i="16"/>
  <c r="I83" i="16"/>
  <c r="K83" i="16"/>
  <c r="J83" i="16"/>
  <c r="F82" i="16"/>
  <c r="G82" i="16"/>
  <c r="I82" i="16"/>
  <c r="K82" i="16"/>
  <c r="J82" i="16"/>
  <c r="F81" i="16"/>
  <c r="G81" i="16"/>
  <c r="I81" i="16"/>
  <c r="K81" i="16"/>
  <c r="J81" i="16"/>
  <c r="F80" i="16"/>
  <c r="G80" i="16"/>
  <c r="I80" i="16"/>
  <c r="U6" i="11"/>
  <c r="D178" i="15"/>
  <c r="K178" i="15"/>
  <c r="E178" i="15"/>
  <c r="D177" i="15"/>
  <c r="K177" i="15"/>
  <c r="E177" i="15"/>
  <c r="D176" i="15"/>
  <c r="K176" i="15"/>
  <c r="E176" i="15"/>
  <c r="D175" i="15"/>
  <c r="K175" i="15"/>
  <c r="E175" i="15"/>
  <c r="D174" i="15"/>
  <c r="K174" i="15"/>
  <c r="E174" i="15"/>
  <c r="D173" i="15"/>
  <c r="K173" i="15"/>
  <c r="E173" i="15"/>
  <c r="D172" i="15"/>
  <c r="K172" i="15"/>
  <c r="E172" i="15"/>
  <c r="D171" i="15"/>
  <c r="K171" i="15"/>
  <c r="E171" i="15"/>
  <c r="D170" i="15"/>
  <c r="K170" i="15"/>
  <c r="E170" i="15"/>
  <c r="D169" i="15"/>
  <c r="C196" i="15"/>
  <c r="R6" i="11"/>
  <c r="K153" i="15"/>
  <c r="G153" i="15"/>
  <c r="K152" i="15"/>
  <c r="G152" i="15"/>
  <c r="K151" i="15"/>
  <c r="G151" i="15"/>
  <c r="K150" i="15"/>
  <c r="G150" i="15"/>
  <c r="K149" i="15"/>
  <c r="G149" i="15"/>
  <c r="K148" i="15"/>
  <c r="G148" i="15"/>
  <c r="K147" i="15"/>
  <c r="G147" i="15"/>
  <c r="K146" i="15"/>
  <c r="G146" i="15"/>
  <c r="K145" i="15"/>
  <c r="G145" i="15"/>
  <c r="K144" i="15"/>
  <c r="G144" i="15"/>
  <c r="K143" i="15"/>
  <c r="G143" i="15"/>
  <c r="K142" i="15"/>
  <c r="G142" i="15"/>
  <c r="K141" i="15"/>
  <c r="G141" i="15"/>
  <c r="K140" i="15"/>
  <c r="G140" i="15"/>
  <c r="K123" i="15"/>
  <c r="G123" i="15"/>
  <c r="K122" i="15"/>
  <c r="G122" i="15"/>
  <c r="K121" i="15"/>
  <c r="G121" i="15"/>
  <c r="K120" i="15"/>
  <c r="G120" i="15"/>
  <c r="K119" i="15"/>
  <c r="G119" i="15"/>
  <c r="K118" i="15"/>
  <c r="G118" i="15"/>
  <c r="K117" i="15"/>
  <c r="G117" i="15"/>
  <c r="K116" i="15"/>
  <c r="G116" i="15"/>
  <c r="K115" i="15"/>
  <c r="G115" i="15"/>
  <c r="K114" i="15"/>
  <c r="G114" i="15"/>
  <c r="K113" i="15"/>
  <c r="G113" i="15"/>
  <c r="K112" i="15"/>
  <c r="G112" i="15"/>
  <c r="F89" i="15"/>
  <c r="G89" i="15"/>
  <c r="I89" i="15"/>
  <c r="K89" i="15"/>
  <c r="J89" i="15"/>
  <c r="F88" i="15"/>
  <c r="G88" i="15"/>
  <c r="I88" i="15"/>
  <c r="K88" i="15"/>
  <c r="J88" i="15"/>
  <c r="F87" i="15"/>
  <c r="G87" i="15"/>
  <c r="I87" i="15"/>
  <c r="K87" i="15"/>
  <c r="J87" i="15"/>
  <c r="F86" i="15"/>
  <c r="G86" i="15"/>
  <c r="I86" i="15"/>
  <c r="K86" i="15"/>
  <c r="J86" i="15"/>
  <c r="F85" i="15"/>
  <c r="G85" i="15"/>
  <c r="I85" i="15"/>
  <c r="K85" i="15"/>
  <c r="J85" i="15"/>
  <c r="F84" i="15"/>
  <c r="G84" i="15"/>
  <c r="I84" i="15"/>
  <c r="K84" i="15"/>
  <c r="J84" i="15"/>
  <c r="F83" i="15"/>
  <c r="G83" i="15"/>
  <c r="I83" i="15"/>
  <c r="K83" i="15"/>
  <c r="J83" i="15"/>
  <c r="F82" i="15"/>
  <c r="G82" i="15"/>
  <c r="I82" i="15"/>
  <c r="K82" i="15"/>
  <c r="J82" i="15"/>
  <c r="F81" i="15"/>
  <c r="G81" i="15"/>
  <c r="I81" i="15"/>
  <c r="K81" i="15"/>
  <c r="J81" i="15"/>
  <c r="F80" i="15"/>
  <c r="G80" i="15"/>
  <c r="I80" i="15"/>
  <c r="U7" i="11"/>
  <c r="D178" i="14"/>
  <c r="K178" i="14"/>
  <c r="E178" i="14"/>
  <c r="D177" i="14"/>
  <c r="K177" i="14"/>
  <c r="E177" i="14"/>
  <c r="D176" i="14"/>
  <c r="K176" i="14"/>
  <c r="E176" i="14"/>
  <c r="D175" i="14"/>
  <c r="K175" i="14"/>
  <c r="E175" i="14"/>
  <c r="D174" i="14"/>
  <c r="K174" i="14"/>
  <c r="E174" i="14"/>
  <c r="D173" i="14"/>
  <c r="K173" i="14"/>
  <c r="E173" i="14"/>
  <c r="D172" i="14"/>
  <c r="K172" i="14"/>
  <c r="E172" i="14"/>
  <c r="D171" i="14"/>
  <c r="K171" i="14"/>
  <c r="E171" i="14"/>
  <c r="D170" i="14"/>
  <c r="K170" i="14"/>
  <c r="E170" i="14"/>
  <c r="D169" i="14"/>
  <c r="C196" i="14"/>
  <c r="R7" i="11"/>
  <c r="K153" i="14"/>
  <c r="G153" i="14"/>
  <c r="K152" i="14"/>
  <c r="G152" i="14"/>
  <c r="K151" i="14"/>
  <c r="G151" i="14"/>
  <c r="K150" i="14"/>
  <c r="G150" i="14"/>
  <c r="K149" i="14"/>
  <c r="G149" i="14"/>
  <c r="K148" i="14"/>
  <c r="G148" i="14"/>
  <c r="K147" i="14"/>
  <c r="G147" i="14"/>
  <c r="K146" i="14"/>
  <c r="G146" i="14"/>
  <c r="K145" i="14"/>
  <c r="G145" i="14"/>
  <c r="K144" i="14"/>
  <c r="G144" i="14"/>
  <c r="K143" i="14"/>
  <c r="G143" i="14"/>
  <c r="K142" i="14"/>
  <c r="G142" i="14"/>
  <c r="K141" i="14"/>
  <c r="G141" i="14"/>
  <c r="K140" i="14"/>
  <c r="G140" i="14"/>
  <c r="K123" i="14"/>
  <c r="G123" i="14"/>
  <c r="K122" i="14"/>
  <c r="G122" i="14"/>
  <c r="K121" i="14"/>
  <c r="G121" i="14"/>
  <c r="K120" i="14"/>
  <c r="G120" i="14"/>
  <c r="K119" i="14"/>
  <c r="G119" i="14"/>
  <c r="K118" i="14"/>
  <c r="G118" i="14"/>
  <c r="K117" i="14"/>
  <c r="G117" i="14"/>
  <c r="K116" i="14"/>
  <c r="G116" i="14"/>
  <c r="K115" i="14"/>
  <c r="G115" i="14"/>
  <c r="K114" i="14"/>
  <c r="G114" i="14"/>
  <c r="K113" i="14"/>
  <c r="G113" i="14"/>
  <c r="K112" i="14"/>
  <c r="G112" i="14"/>
  <c r="F89" i="14"/>
  <c r="G89" i="14"/>
  <c r="I89" i="14"/>
  <c r="K89" i="14"/>
  <c r="J89" i="14"/>
  <c r="F88" i="14"/>
  <c r="G88" i="14"/>
  <c r="I88" i="14"/>
  <c r="K88" i="14"/>
  <c r="J88" i="14"/>
  <c r="F87" i="14"/>
  <c r="G87" i="14"/>
  <c r="I87" i="14"/>
  <c r="K87" i="14"/>
  <c r="J87" i="14"/>
  <c r="F86" i="14"/>
  <c r="G86" i="14"/>
  <c r="I86" i="14"/>
  <c r="K86" i="14"/>
  <c r="J86" i="14"/>
  <c r="F85" i="14"/>
  <c r="G85" i="14"/>
  <c r="I85" i="14"/>
  <c r="K85" i="14"/>
  <c r="J85" i="14"/>
  <c r="F84" i="14"/>
  <c r="G84" i="14"/>
  <c r="I84" i="14"/>
  <c r="K84" i="14"/>
  <c r="J84" i="14"/>
  <c r="F83" i="14"/>
  <c r="G83" i="14"/>
  <c r="I83" i="14"/>
  <c r="K83" i="14"/>
  <c r="J83" i="14"/>
  <c r="F82" i="14"/>
  <c r="G82" i="14"/>
  <c r="I82" i="14"/>
  <c r="K82" i="14"/>
  <c r="J82" i="14"/>
  <c r="F81" i="14"/>
  <c r="G81" i="14"/>
  <c r="I81" i="14"/>
  <c r="K81" i="14"/>
  <c r="J81" i="14"/>
  <c r="F80" i="14"/>
  <c r="G80" i="14"/>
  <c r="I80" i="14"/>
  <c r="U8" i="11"/>
  <c r="D178" i="13"/>
  <c r="K178" i="13"/>
  <c r="E178" i="13"/>
  <c r="D177" i="13"/>
  <c r="K177" i="13"/>
  <c r="E177" i="13"/>
  <c r="D176" i="13"/>
  <c r="K176" i="13"/>
  <c r="E176" i="13"/>
  <c r="D175" i="13"/>
  <c r="K175" i="13"/>
  <c r="E175" i="13"/>
  <c r="D174" i="13"/>
  <c r="K174" i="13"/>
  <c r="E174" i="13"/>
  <c r="D173" i="13"/>
  <c r="K173" i="13"/>
  <c r="E173" i="13"/>
  <c r="D172" i="13"/>
  <c r="K172" i="13"/>
  <c r="E172" i="13"/>
  <c r="D171" i="13"/>
  <c r="K171" i="13"/>
  <c r="E171" i="13"/>
  <c r="D170" i="13"/>
  <c r="K170" i="13"/>
  <c r="E170" i="13"/>
  <c r="D169" i="13"/>
  <c r="D179" i="13"/>
  <c r="C196" i="13"/>
  <c r="R8" i="11"/>
  <c r="K153" i="13"/>
  <c r="G153" i="13"/>
  <c r="K152" i="13"/>
  <c r="G152" i="13"/>
  <c r="K151" i="13"/>
  <c r="G151" i="13"/>
  <c r="K150" i="13"/>
  <c r="G150" i="13"/>
  <c r="K149" i="13"/>
  <c r="G149" i="13"/>
  <c r="K148" i="13"/>
  <c r="G148" i="13"/>
  <c r="K147" i="13"/>
  <c r="G147" i="13"/>
  <c r="K146" i="13"/>
  <c r="G146" i="13"/>
  <c r="K145" i="13"/>
  <c r="G145" i="13"/>
  <c r="K144" i="13"/>
  <c r="G144" i="13"/>
  <c r="K143" i="13"/>
  <c r="G143" i="13"/>
  <c r="K142" i="13"/>
  <c r="G142" i="13"/>
  <c r="K141" i="13"/>
  <c r="G141" i="13"/>
  <c r="K140" i="13"/>
  <c r="G140" i="13"/>
  <c r="K123" i="13"/>
  <c r="G123" i="13"/>
  <c r="K122" i="13"/>
  <c r="G122" i="13"/>
  <c r="K121" i="13"/>
  <c r="G121" i="13"/>
  <c r="K120" i="13"/>
  <c r="G120" i="13"/>
  <c r="K119" i="13"/>
  <c r="G119" i="13"/>
  <c r="K118" i="13"/>
  <c r="G118" i="13"/>
  <c r="K117" i="13"/>
  <c r="G117" i="13"/>
  <c r="K116" i="13"/>
  <c r="G116" i="13"/>
  <c r="K115" i="13"/>
  <c r="G115" i="13"/>
  <c r="K114" i="13"/>
  <c r="G114" i="13"/>
  <c r="K113" i="13"/>
  <c r="G113" i="13"/>
  <c r="K112" i="13"/>
  <c r="G112" i="13"/>
  <c r="F89" i="13"/>
  <c r="G89" i="13"/>
  <c r="I89" i="13"/>
  <c r="K89" i="13"/>
  <c r="J89" i="13"/>
  <c r="F88" i="13"/>
  <c r="G88" i="13"/>
  <c r="I88" i="13"/>
  <c r="K88" i="13"/>
  <c r="J88" i="13"/>
  <c r="F87" i="13"/>
  <c r="G87" i="13"/>
  <c r="I87" i="13"/>
  <c r="K87" i="13"/>
  <c r="J87" i="13"/>
  <c r="F86" i="13"/>
  <c r="G86" i="13"/>
  <c r="I86" i="13"/>
  <c r="K86" i="13"/>
  <c r="J86" i="13"/>
  <c r="F85" i="13"/>
  <c r="G85" i="13"/>
  <c r="I85" i="13"/>
  <c r="K85" i="13"/>
  <c r="J85" i="13"/>
  <c r="F84" i="13"/>
  <c r="G84" i="13"/>
  <c r="I84" i="13"/>
  <c r="K84" i="13"/>
  <c r="J84" i="13"/>
  <c r="F83" i="13"/>
  <c r="G83" i="13"/>
  <c r="I83" i="13"/>
  <c r="K83" i="13"/>
  <c r="J83" i="13"/>
  <c r="F82" i="13"/>
  <c r="G82" i="13"/>
  <c r="I82" i="13"/>
  <c r="K82" i="13"/>
  <c r="J82" i="13"/>
  <c r="F81" i="13"/>
  <c r="G81" i="13"/>
  <c r="I81" i="13"/>
  <c r="K81" i="13"/>
  <c r="J81" i="13"/>
  <c r="F80" i="13"/>
  <c r="G80" i="13"/>
  <c r="I80" i="13"/>
  <c r="U5" i="11"/>
  <c r="D178" i="12"/>
  <c r="K178" i="12"/>
  <c r="E178" i="12"/>
  <c r="D177" i="12"/>
  <c r="K177" i="12"/>
  <c r="E177" i="12"/>
  <c r="D176" i="12"/>
  <c r="K176" i="12"/>
  <c r="E176" i="12"/>
  <c r="D175" i="12"/>
  <c r="K175" i="12"/>
  <c r="E175" i="12"/>
  <c r="D174" i="12"/>
  <c r="K174" i="12"/>
  <c r="E174" i="12"/>
  <c r="D173" i="12"/>
  <c r="K173" i="12"/>
  <c r="E173" i="12"/>
  <c r="D172" i="12"/>
  <c r="K172" i="12"/>
  <c r="E172" i="12"/>
  <c r="D171" i="12"/>
  <c r="K171" i="12"/>
  <c r="E171" i="12"/>
  <c r="D170" i="12"/>
  <c r="K170" i="12"/>
  <c r="E170" i="12"/>
  <c r="D169" i="12"/>
  <c r="C196" i="12"/>
  <c r="R5" i="11"/>
  <c r="K153" i="12"/>
  <c r="G153" i="12"/>
  <c r="K152" i="12"/>
  <c r="G152" i="12"/>
  <c r="K151" i="12"/>
  <c r="G151" i="12"/>
  <c r="K150" i="12"/>
  <c r="G150" i="12"/>
  <c r="K149" i="12"/>
  <c r="G149" i="12"/>
  <c r="K148" i="12"/>
  <c r="G148" i="12"/>
  <c r="K147" i="12"/>
  <c r="G147" i="12"/>
  <c r="K146" i="12"/>
  <c r="G146" i="12"/>
  <c r="K145" i="12"/>
  <c r="G145" i="12"/>
  <c r="K144" i="12"/>
  <c r="G144" i="12"/>
  <c r="K143" i="12"/>
  <c r="G143" i="12"/>
  <c r="K142" i="12"/>
  <c r="G142" i="12"/>
  <c r="K141" i="12"/>
  <c r="G141" i="12"/>
  <c r="K140" i="12"/>
  <c r="G140" i="12"/>
  <c r="K123" i="12"/>
  <c r="G123" i="12"/>
  <c r="K122" i="12"/>
  <c r="G122" i="12"/>
  <c r="K121" i="12"/>
  <c r="G121" i="12"/>
  <c r="K120" i="12"/>
  <c r="G120" i="12"/>
  <c r="K119" i="12"/>
  <c r="G119" i="12"/>
  <c r="K118" i="12"/>
  <c r="G118" i="12"/>
  <c r="K117" i="12"/>
  <c r="G117" i="12"/>
  <c r="K116" i="12"/>
  <c r="G116" i="12"/>
  <c r="K115" i="12"/>
  <c r="G115" i="12"/>
  <c r="K114" i="12"/>
  <c r="G114" i="12"/>
  <c r="K113" i="12"/>
  <c r="G113" i="12"/>
  <c r="K112" i="12"/>
  <c r="G112" i="12"/>
  <c r="F89" i="12"/>
  <c r="G89" i="12"/>
  <c r="I89" i="12"/>
  <c r="K89" i="12"/>
  <c r="J89" i="12"/>
  <c r="F88" i="12"/>
  <c r="G88" i="12"/>
  <c r="I88" i="12"/>
  <c r="K88" i="12"/>
  <c r="J88" i="12"/>
  <c r="F87" i="12"/>
  <c r="G87" i="12"/>
  <c r="I87" i="12"/>
  <c r="K87" i="12"/>
  <c r="J87" i="12"/>
  <c r="F86" i="12"/>
  <c r="G86" i="12"/>
  <c r="I86" i="12"/>
  <c r="K86" i="12"/>
  <c r="J86" i="12"/>
  <c r="F85" i="12"/>
  <c r="G85" i="12"/>
  <c r="I85" i="12"/>
  <c r="K85" i="12"/>
  <c r="J85" i="12"/>
  <c r="F84" i="12"/>
  <c r="G84" i="12"/>
  <c r="I84" i="12"/>
  <c r="K84" i="12"/>
  <c r="J84" i="12"/>
  <c r="F83" i="12"/>
  <c r="G83" i="12"/>
  <c r="I83" i="12"/>
  <c r="K83" i="12"/>
  <c r="J83" i="12"/>
  <c r="F82" i="12"/>
  <c r="G82" i="12"/>
  <c r="I82" i="12"/>
  <c r="K82" i="12"/>
  <c r="J82" i="12"/>
  <c r="F81" i="12"/>
  <c r="G81" i="12"/>
  <c r="I81" i="12"/>
  <c r="K81" i="12"/>
  <c r="J81" i="12"/>
  <c r="F80" i="12"/>
  <c r="G80" i="12"/>
  <c r="I80" i="12"/>
  <c r="D179" i="15"/>
  <c r="D179" i="16"/>
  <c r="C197" i="16"/>
  <c r="S9" i="11"/>
  <c r="D179" i="17"/>
  <c r="C197" i="17"/>
  <c r="S10" i="11"/>
  <c r="K169" i="19"/>
  <c r="E169" i="19"/>
  <c r="D179" i="19"/>
  <c r="D179" i="20"/>
  <c r="I90" i="15"/>
  <c r="D213" i="32"/>
  <c r="I28" i="38"/>
  <c r="I90" i="13"/>
  <c r="I90" i="16"/>
  <c r="I90" i="17"/>
  <c r="I90" i="18"/>
  <c r="I90" i="19"/>
  <c r="I90" i="20"/>
  <c r="C212" i="33"/>
  <c r="C212" i="35"/>
  <c r="B218" i="35"/>
  <c r="I90" i="14"/>
  <c r="C193" i="14"/>
  <c r="D179" i="14"/>
  <c r="C197" i="14"/>
  <c r="S7" i="11"/>
  <c r="D179" i="12"/>
  <c r="C193" i="12"/>
  <c r="I90" i="12"/>
  <c r="K46" i="31"/>
  <c r="K181" i="31"/>
  <c r="C212" i="34"/>
  <c r="K46" i="34"/>
  <c r="K181" i="34"/>
  <c r="C193" i="26"/>
  <c r="O22" i="11"/>
  <c r="O20" i="11"/>
  <c r="O18" i="11"/>
  <c r="O17" i="11"/>
  <c r="O16" i="11"/>
  <c r="C193" i="22"/>
  <c r="O14" i="11"/>
  <c r="C193" i="28"/>
  <c r="C193" i="30"/>
  <c r="C197" i="20"/>
  <c r="S13" i="11"/>
  <c r="K169" i="20"/>
  <c r="E169" i="20"/>
  <c r="D179" i="18"/>
  <c r="C197" i="18"/>
  <c r="S11" i="11"/>
  <c r="K169" i="18"/>
  <c r="E169" i="18"/>
  <c r="K169" i="16"/>
  <c r="E169" i="16"/>
  <c r="C197" i="13"/>
  <c r="S8" i="11"/>
  <c r="K169" i="13"/>
  <c r="E169" i="13"/>
  <c r="K169" i="14"/>
  <c r="E169" i="14"/>
  <c r="C197" i="12"/>
  <c r="S5" i="11"/>
  <c r="K169" i="12"/>
  <c r="E169" i="12"/>
  <c r="C197" i="15"/>
  <c r="S6" i="11"/>
  <c r="K169" i="15"/>
  <c r="E169" i="15"/>
  <c r="K169" i="17"/>
  <c r="E169" i="17"/>
  <c r="C197" i="19"/>
  <c r="S12" i="11"/>
  <c r="C194" i="30"/>
  <c r="P23" i="11"/>
  <c r="C194" i="29"/>
  <c r="F46" i="29"/>
  <c r="C194" i="28"/>
  <c r="C194" i="27"/>
  <c r="P20" i="11"/>
  <c r="C194" i="26"/>
  <c r="P19" i="11"/>
  <c r="C194" i="25"/>
  <c r="F46" i="25"/>
  <c r="C194" i="24"/>
  <c r="P17" i="11"/>
  <c r="C194" i="23"/>
  <c r="P16" i="11"/>
  <c r="C194" i="22"/>
  <c r="C194" i="21"/>
  <c r="F46" i="21"/>
  <c r="K80" i="20"/>
  <c r="J80" i="20"/>
  <c r="K80" i="19"/>
  <c r="J80" i="19"/>
  <c r="C195" i="19"/>
  <c r="Q12" i="11"/>
  <c r="K80" i="18"/>
  <c r="J80" i="18"/>
  <c r="C193" i="18"/>
  <c r="K80" i="17"/>
  <c r="J80" i="17"/>
  <c r="C195" i="17"/>
  <c r="Q10" i="11"/>
  <c r="K80" i="16"/>
  <c r="J80" i="16"/>
  <c r="K80" i="15"/>
  <c r="J80" i="15"/>
  <c r="C193" i="15"/>
  <c r="C195" i="15"/>
  <c r="Q6" i="11"/>
  <c r="K80" i="14"/>
  <c r="J80" i="14"/>
  <c r="C195" i="14"/>
  <c r="Q7" i="11"/>
  <c r="K80" i="13"/>
  <c r="J80" i="13"/>
  <c r="C195" i="13"/>
  <c r="Q8" i="11"/>
  <c r="K80" i="12"/>
  <c r="J80" i="12"/>
  <c r="C195" i="12"/>
  <c r="D213" i="33"/>
  <c r="A29" i="38"/>
  <c r="I29" i="38"/>
  <c r="T29" i="38"/>
  <c r="D213" i="34"/>
  <c r="I30" i="38"/>
  <c r="D213" i="35"/>
  <c r="A31" i="38"/>
  <c r="I31" i="38"/>
  <c r="T31" i="38"/>
  <c r="T26" i="11"/>
  <c r="F26" i="11"/>
  <c r="V26" i="11"/>
  <c r="F46" i="22"/>
  <c r="C212" i="31"/>
  <c r="B218" i="33"/>
  <c r="F28" i="11"/>
  <c r="F46" i="30"/>
  <c r="F46" i="28"/>
  <c r="C212" i="28"/>
  <c r="F46" i="27"/>
  <c r="O19" i="11"/>
  <c r="F46" i="26"/>
  <c r="F46" i="24"/>
  <c r="F46" i="23"/>
  <c r="C212" i="21"/>
  <c r="K46" i="21"/>
  <c r="K181" i="21"/>
  <c r="C212" i="25"/>
  <c r="K46" i="25"/>
  <c r="K181" i="25"/>
  <c r="C212" i="29"/>
  <c r="K46" i="29"/>
  <c r="K181" i="29"/>
  <c r="T28" i="11"/>
  <c r="O23" i="11"/>
  <c r="O21" i="11"/>
  <c r="O15" i="11"/>
  <c r="O11" i="11"/>
  <c r="O7" i="11"/>
  <c r="O6" i="11"/>
  <c r="P15" i="11"/>
  <c r="P18" i="11"/>
  <c r="P22" i="11"/>
  <c r="P14" i="11"/>
  <c r="C193" i="19"/>
  <c r="C193" i="16"/>
  <c r="C193" i="13"/>
  <c r="O5" i="11"/>
  <c r="C193" i="17"/>
  <c r="P21" i="11"/>
  <c r="Q5" i="11"/>
  <c r="C194" i="20"/>
  <c r="P13" i="11"/>
  <c r="C193" i="20"/>
  <c r="C194" i="19"/>
  <c r="C194" i="18"/>
  <c r="P11" i="11"/>
  <c r="C194" i="17"/>
  <c r="C194" i="16"/>
  <c r="C194" i="15"/>
  <c r="F46" i="15"/>
  <c r="C194" i="14"/>
  <c r="F46" i="14"/>
  <c r="C194" i="13"/>
  <c r="C194" i="12"/>
  <c r="F46" i="12"/>
  <c r="K153" i="1"/>
  <c r="G153" i="1"/>
  <c r="K152" i="1"/>
  <c r="G152" i="1"/>
  <c r="K151" i="1"/>
  <c r="G151" i="1"/>
  <c r="K150" i="1"/>
  <c r="G150" i="1"/>
  <c r="K149" i="1"/>
  <c r="G149" i="1"/>
  <c r="K148" i="1"/>
  <c r="G148" i="1"/>
  <c r="K147" i="1"/>
  <c r="G147" i="1"/>
  <c r="K146" i="1"/>
  <c r="G146" i="1"/>
  <c r="K145" i="1"/>
  <c r="G145" i="1"/>
  <c r="K144" i="1"/>
  <c r="G144" i="1"/>
  <c r="K143" i="1"/>
  <c r="G143" i="1"/>
  <c r="K142" i="1"/>
  <c r="G142" i="1"/>
  <c r="K141" i="1"/>
  <c r="G141" i="1"/>
  <c r="K140" i="1"/>
  <c r="G140" i="1"/>
  <c r="X28" i="11"/>
  <c r="Z28" i="11"/>
  <c r="X26" i="11"/>
  <c r="Z26" i="11"/>
  <c r="D213" i="21"/>
  <c r="I17" i="38"/>
  <c r="D213" i="25"/>
  <c r="I21" i="38"/>
  <c r="T21" i="38"/>
  <c r="D213" i="28"/>
  <c r="I24" i="38"/>
  <c r="D213" i="29"/>
  <c r="I25" i="38"/>
  <c r="D213" i="31"/>
  <c r="I27" i="38"/>
  <c r="T27" i="38"/>
  <c r="V28" i="11"/>
  <c r="Y28" i="11"/>
  <c r="Y26" i="11"/>
  <c r="B218" i="31"/>
  <c r="F46" i="16"/>
  <c r="F46" i="19"/>
  <c r="C212" i="19"/>
  <c r="K46" i="28"/>
  <c r="K181" i="28"/>
  <c r="F46" i="20"/>
  <c r="C212" i="20"/>
  <c r="F46" i="18"/>
  <c r="F46" i="17"/>
  <c r="K46" i="17"/>
  <c r="K181" i="17"/>
  <c r="F46" i="13"/>
  <c r="C212" i="12"/>
  <c r="K46" i="12"/>
  <c r="K181" i="12"/>
  <c r="K46" i="15"/>
  <c r="K181" i="15"/>
  <c r="C212" i="14"/>
  <c r="K46" i="14"/>
  <c r="K181" i="14"/>
  <c r="C212" i="22"/>
  <c r="K46" i="22"/>
  <c r="K181" i="22"/>
  <c r="K46" i="23"/>
  <c r="K181" i="23"/>
  <c r="C212" i="24"/>
  <c r="K46" i="24"/>
  <c r="K181" i="24"/>
  <c r="C212" i="26"/>
  <c r="K46" i="26"/>
  <c r="K181" i="26"/>
  <c r="C212" i="27"/>
  <c r="K46" i="27"/>
  <c r="K181" i="27"/>
  <c r="C212" i="30"/>
  <c r="K46" i="30"/>
  <c r="K181" i="30"/>
  <c r="T24" i="11"/>
  <c r="A30" i="38"/>
  <c r="B218" i="34"/>
  <c r="T30" i="38"/>
  <c r="T27" i="11"/>
  <c r="B218" i="32"/>
  <c r="A28" i="38"/>
  <c r="T25" i="11"/>
  <c r="T28" i="38"/>
  <c r="T14" i="11"/>
  <c r="O13" i="11"/>
  <c r="O10" i="11"/>
  <c r="O9" i="11"/>
  <c r="O8" i="11"/>
  <c r="O12" i="11"/>
  <c r="P12" i="11"/>
  <c r="P9" i="11"/>
  <c r="P8" i="11"/>
  <c r="P7" i="11"/>
  <c r="P6" i="11"/>
  <c r="P5" i="11"/>
  <c r="P10" i="11"/>
  <c r="U4" i="11"/>
  <c r="D170" i="1"/>
  <c r="K170" i="1"/>
  <c r="E170" i="1"/>
  <c r="D171" i="1"/>
  <c r="K171" i="1"/>
  <c r="E171" i="1"/>
  <c r="D172" i="1"/>
  <c r="K172" i="1"/>
  <c r="E172" i="1"/>
  <c r="D173" i="1"/>
  <c r="K173" i="1"/>
  <c r="E173" i="1"/>
  <c r="D174" i="1"/>
  <c r="K174" i="1"/>
  <c r="E174" i="1"/>
  <c r="D175" i="1"/>
  <c r="K175" i="1"/>
  <c r="E175" i="1"/>
  <c r="D176" i="1"/>
  <c r="K176" i="1"/>
  <c r="E176" i="1"/>
  <c r="D177" i="1"/>
  <c r="K177" i="1"/>
  <c r="E177" i="1"/>
  <c r="D178" i="1"/>
  <c r="K178" i="1"/>
  <c r="E178" i="1"/>
  <c r="D169" i="1"/>
  <c r="C196" i="1"/>
  <c r="K113" i="1"/>
  <c r="G113" i="1"/>
  <c r="K114" i="1"/>
  <c r="G114" i="1"/>
  <c r="K115" i="1"/>
  <c r="G115" i="1"/>
  <c r="K116" i="1"/>
  <c r="G116" i="1"/>
  <c r="K117" i="1"/>
  <c r="G117" i="1"/>
  <c r="K118" i="1"/>
  <c r="G118" i="1"/>
  <c r="K119" i="1"/>
  <c r="G119" i="1"/>
  <c r="K120" i="1"/>
  <c r="G120" i="1"/>
  <c r="K121" i="1"/>
  <c r="G121" i="1"/>
  <c r="K122" i="1"/>
  <c r="G122" i="1"/>
  <c r="K123" i="1"/>
  <c r="G123" i="1"/>
  <c r="K112" i="1"/>
  <c r="G112" i="1"/>
  <c r="F81" i="1"/>
  <c r="G81" i="1"/>
  <c r="I81" i="1"/>
  <c r="K81" i="1"/>
  <c r="J81" i="1"/>
  <c r="F82" i="1"/>
  <c r="G82" i="1"/>
  <c r="I82" i="1"/>
  <c r="K82" i="1"/>
  <c r="J82" i="1"/>
  <c r="F83" i="1"/>
  <c r="G83" i="1"/>
  <c r="I83" i="1"/>
  <c r="K83" i="1"/>
  <c r="J83" i="1"/>
  <c r="F84" i="1"/>
  <c r="G84" i="1"/>
  <c r="I84" i="1"/>
  <c r="K84" i="1"/>
  <c r="J84" i="1"/>
  <c r="F85" i="1"/>
  <c r="G85" i="1"/>
  <c r="I85" i="1"/>
  <c r="K85" i="1"/>
  <c r="J85" i="1"/>
  <c r="F86" i="1"/>
  <c r="G86" i="1"/>
  <c r="I86" i="1"/>
  <c r="K86" i="1"/>
  <c r="J86" i="1"/>
  <c r="F87" i="1"/>
  <c r="G87" i="1"/>
  <c r="I87" i="1"/>
  <c r="K87" i="1"/>
  <c r="J87" i="1"/>
  <c r="F88" i="1"/>
  <c r="G88" i="1"/>
  <c r="I88" i="1"/>
  <c r="K88" i="1"/>
  <c r="J88" i="1"/>
  <c r="F89" i="1"/>
  <c r="G89" i="1"/>
  <c r="I89" i="1"/>
  <c r="K89" i="1"/>
  <c r="J89" i="1"/>
  <c r="G80" i="1"/>
  <c r="I80" i="1"/>
  <c r="F53" i="1"/>
  <c r="K53" i="1"/>
  <c r="G53" i="1"/>
  <c r="F54" i="1"/>
  <c r="K54" i="1"/>
  <c r="G54" i="1"/>
  <c r="F55" i="1"/>
  <c r="K55" i="1"/>
  <c r="G55" i="1"/>
  <c r="F56" i="1"/>
  <c r="K56" i="1"/>
  <c r="G56" i="1"/>
  <c r="F57" i="1"/>
  <c r="K57" i="1"/>
  <c r="G57" i="1"/>
  <c r="F58" i="1"/>
  <c r="K58" i="1"/>
  <c r="G58" i="1"/>
  <c r="F59" i="1"/>
  <c r="K59" i="1"/>
  <c r="G59" i="1"/>
  <c r="F60" i="1"/>
  <c r="K60" i="1"/>
  <c r="G60" i="1"/>
  <c r="F61" i="1"/>
  <c r="K61" i="1"/>
  <c r="G61" i="1"/>
  <c r="F52" i="1"/>
  <c r="K26" i="1"/>
  <c r="H26" i="1"/>
  <c r="K27" i="1"/>
  <c r="H27" i="1"/>
  <c r="K28" i="1"/>
  <c r="H28" i="1"/>
  <c r="K29" i="1"/>
  <c r="H29" i="1"/>
  <c r="K30" i="1"/>
  <c r="H30" i="1"/>
  <c r="K31" i="1"/>
  <c r="H31" i="1"/>
  <c r="K32" i="1"/>
  <c r="H32" i="1"/>
  <c r="K33" i="1"/>
  <c r="H33" i="1"/>
  <c r="K34" i="1"/>
  <c r="H34" i="1"/>
  <c r="K25" i="1"/>
  <c r="H25" i="1"/>
  <c r="X25" i="11"/>
  <c r="Z25" i="11"/>
  <c r="X14" i="11"/>
  <c r="Z14" i="11"/>
  <c r="X27" i="11"/>
  <c r="Z27" i="11"/>
  <c r="X24" i="11"/>
  <c r="Z24" i="11"/>
  <c r="D213" i="12"/>
  <c r="I8" i="38"/>
  <c r="D213" i="14"/>
  <c r="I10" i="38"/>
  <c r="D213" i="19"/>
  <c r="I15" i="38"/>
  <c r="D213" i="22"/>
  <c r="I18" i="38"/>
  <c r="D213" i="24"/>
  <c r="I20" i="38"/>
  <c r="D213" i="26"/>
  <c r="I22" i="38"/>
  <c r="T22" i="38"/>
  <c r="D213" i="27"/>
  <c r="I23" i="38"/>
  <c r="D213" i="30"/>
  <c r="I26" i="38"/>
  <c r="D213" i="20"/>
  <c r="I16" i="38"/>
  <c r="K46" i="19"/>
  <c r="K181" i="19"/>
  <c r="C212" i="23"/>
  <c r="C212" i="15"/>
  <c r="G35" i="1"/>
  <c r="K80" i="1"/>
  <c r="J80" i="1"/>
  <c r="I90" i="1"/>
  <c r="K52" i="1"/>
  <c r="G52" i="1"/>
  <c r="F62" i="1"/>
  <c r="K169" i="1"/>
  <c r="E169" i="1"/>
  <c r="D179" i="1"/>
  <c r="V24" i="11"/>
  <c r="Y24" i="11"/>
  <c r="A27" i="38"/>
  <c r="V22" i="11"/>
  <c r="A25" i="38"/>
  <c r="K46" i="20"/>
  <c r="K181" i="20"/>
  <c r="F24" i="11"/>
  <c r="C212" i="13"/>
  <c r="K46" i="13"/>
  <c r="K181" i="13"/>
  <c r="C212" i="16"/>
  <c r="K46" i="16"/>
  <c r="K181" i="16"/>
  <c r="C212" i="17"/>
  <c r="K46" i="18"/>
  <c r="K181" i="18"/>
  <c r="T25" i="38"/>
  <c r="T22" i="11"/>
  <c r="B218" i="29"/>
  <c r="T18" i="11"/>
  <c r="F22" i="11"/>
  <c r="T17" i="38"/>
  <c r="B218" i="25"/>
  <c r="A21" i="38"/>
  <c r="B218" i="14"/>
  <c r="V27" i="11"/>
  <c r="Y27" i="11"/>
  <c r="F27" i="11"/>
  <c r="F25" i="11"/>
  <c r="V25" i="11"/>
  <c r="Y25" i="11"/>
  <c r="A17" i="38"/>
  <c r="B218" i="21"/>
  <c r="R4" i="11"/>
  <c r="R29" i="11"/>
  <c r="B9" i="10"/>
  <c r="E5" i="36"/>
  <c r="E25" i="36"/>
  <c r="E25" i="10"/>
  <c r="H5" i="36"/>
  <c r="H25" i="36"/>
  <c r="U29" i="11"/>
  <c r="C197" i="1"/>
  <c r="S4" i="11"/>
  <c r="C195" i="1"/>
  <c r="Q4" i="11"/>
  <c r="X18" i="11"/>
  <c r="Z18" i="11"/>
  <c r="X22" i="11"/>
  <c r="Z22" i="11"/>
  <c r="D213" i="15"/>
  <c r="I9" i="38"/>
  <c r="T9" i="38"/>
  <c r="D213" i="13"/>
  <c r="I11" i="38"/>
  <c r="D213" i="16"/>
  <c r="I12" i="38"/>
  <c r="D213" i="17"/>
  <c r="I13" i="38"/>
  <c r="D213" i="23"/>
  <c r="A19" i="38"/>
  <c r="I19" i="38"/>
  <c r="T19" i="38"/>
  <c r="C193" i="1"/>
  <c r="T16" i="11"/>
  <c r="C212" i="18"/>
  <c r="B218" i="23"/>
  <c r="Y22" i="11"/>
  <c r="B218" i="15"/>
  <c r="F6" i="11"/>
  <c r="B218" i="19"/>
  <c r="T10" i="38"/>
  <c r="T7" i="11"/>
  <c r="F18" i="11"/>
  <c r="V18" i="11"/>
  <c r="Y18" i="11"/>
  <c r="T12" i="11"/>
  <c r="F7" i="11"/>
  <c r="T6" i="11"/>
  <c r="T26" i="38"/>
  <c r="B218" i="30"/>
  <c r="T23" i="11"/>
  <c r="A26" i="38"/>
  <c r="A24" i="38"/>
  <c r="B218" i="28"/>
  <c r="T21" i="11"/>
  <c r="T24" i="38"/>
  <c r="T23" i="38"/>
  <c r="A23" i="38"/>
  <c r="B218" i="27"/>
  <c r="T20" i="11"/>
  <c r="A22" i="38"/>
  <c r="T19" i="11"/>
  <c r="B218" i="26"/>
  <c r="T20" i="38"/>
  <c r="B218" i="24"/>
  <c r="A20" i="38"/>
  <c r="T17" i="11"/>
  <c r="F16" i="11"/>
  <c r="B218" i="22"/>
  <c r="A18" i="38"/>
  <c r="T15" i="11"/>
  <c r="T18" i="38"/>
  <c r="V14" i="11"/>
  <c r="Y14" i="11"/>
  <c r="F14" i="11"/>
  <c r="T15" i="38"/>
  <c r="A15" i="38"/>
  <c r="T8" i="38"/>
  <c r="B218" i="12"/>
  <c r="A8" i="38"/>
  <c r="T5" i="11"/>
  <c r="Q29" i="11"/>
  <c r="B8" i="10"/>
  <c r="D5" i="36"/>
  <c r="D25" i="36"/>
  <c r="B10" i="10"/>
  <c r="F5" i="36"/>
  <c r="F25" i="36"/>
  <c r="S29" i="11"/>
  <c r="C194" i="1"/>
  <c r="X15" i="11"/>
  <c r="Z15" i="11"/>
  <c r="X17" i="11"/>
  <c r="Z17" i="11"/>
  <c r="X21" i="11"/>
  <c r="Z21" i="11"/>
  <c r="X23" i="11"/>
  <c r="Z23" i="11"/>
  <c r="X7" i="11"/>
  <c r="Z7" i="11"/>
  <c r="X16" i="11"/>
  <c r="Z16" i="11"/>
  <c r="X12" i="11"/>
  <c r="Z12" i="11"/>
  <c r="X19" i="11"/>
  <c r="Z19" i="11"/>
  <c r="X5" i="11"/>
  <c r="Z5" i="11"/>
  <c r="X20" i="11"/>
  <c r="Z20" i="11"/>
  <c r="X6" i="11"/>
  <c r="Z6" i="11"/>
  <c r="D213" i="18"/>
  <c r="A14" i="38"/>
  <c r="I14" i="38"/>
  <c r="T14" i="38"/>
  <c r="V16" i="11"/>
  <c r="Y16" i="11"/>
  <c r="B218" i="18"/>
  <c r="T11" i="11"/>
  <c r="V7" i="11"/>
  <c r="Y7" i="11"/>
  <c r="A10" i="38"/>
  <c r="V6" i="11"/>
  <c r="Y6" i="11"/>
  <c r="A9" i="38"/>
  <c r="F46" i="1"/>
  <c r="V23" i="11"/>
  <c r="Y23" i="11"/>
  <c r="F23" i="11"/>
  <c r="F21" i="11"/>
  <c r="V21" i="11"/>
  <c r="Y21" i="11"/>
  <c r="V20" i="11"/>
  <c r="Y20" i="11"/>
  <c r="F20" i="11"/>
  <c r="F19" i="11"/>
  <c r="V19" i="11"/>
  <c r="Y19" i="11"/>
  <c r="V17" i="11"/>
  <c r="Y17" i="11"/>
  <c r="F17" i="11"/>
  <c r="V15" i="11"/>
  <c r="Y15" i="11"/>
  <c r="F15" i="11"/>
  <c r="B218" i="20"/>
  <c r="A16" i="38"/>
  <c r="T16" i="38"/>
  <c r="T13" i="11"/>
  <c r="V12" i="11"/>
  <c r="Y12" i="11"/>
  <c r="F12" i="11"/>
  <c r="F11" i="11"/>
  <c r="V11" i="11"/>
  <c r="T10" i="11"/>
  <c r="A13" i="38"/>
  <c r="T13" i="38"/>
  <c r="B218" i="17"/>
  <c r="B218" i="16"/>
  <c r="A12" i="38"/>
  <c r="T9" i="11"/>
  <c r="T12" i="38"/>
  <c r="B218" i="13"/>
  <c r="A11" i="38"/>
  <c r="T11" i="38"/>
  <c r="T8" i="11"/>
  <c r="F5" i="11"/>
  <c r="V5" i="11"/>
  <c r="Y5" i="11"/>
  <c r="P4" i="11"/>
  <c r="P29" i="11"/>
  <c r="B7" i="10"/>
  <c r="C5" i="36"/>
  <c r="C25" i="36"/>
  <c r="O4" i="11"/>
  <c r="B6" i="10"/>
  <c r="B5" i="36"/>
  <c r="B25" i="36"/>
  <c r="X13" i="11"/>
  <c r="Z13" i="11"/>
  <c r="X11" i="11"/>
  <c r="Z11" i="11"/>
  <c r="X8" i="11"/>
  <c r="Z8" i="11"/>
  <c r="X9" i="11"/>
  <c r="Z9" i="11"/>
  <c r="X10" i="11"/>
  <c r="Z10" i="11"/>
  <c r="O29" i="11"/>
  <c r="Y11" i="11"/>
  <c r="K46" i="1"/>
  <c r="K181" i="1"/>
  <c r="V13" i="11"/>
  <c r="Y13" i="11"/>
  <c r="F13" i="11"/>
  <c r="V10" i="11"/>
  <c r="Y10" i="11"/>
  <c r="F10" i="11"/>
  <c r="V9" i="11"/>
  <c r="Y9" i="11"/>
  <c r="F9" i="11"/>
  <c r="V8" i="11"/>
  <c r="Y8" i="11"/>
  <c r="F8" i="11"/>
  <c r="C212" i="1"/>
  <c r="D213" i="1"/>
  <c r="A7" i="38"/>
  <c r="I7" i="38"/>
  <c r="T7" i="38"/>
  <c r="B218" i="1"/>
  <c r="T4" i="11"/>
  <c r="B25" i="10"/>
  <c r="V4" i="11"/>
  <c r="V29" i="11"/>
  <c r="F4" i="11"/>
  <c r="X4" i="11"/>
  <c r="X29" i="11"/>
  <c r="I33" i="11"/>
  <c r="Z4" i="11"/>
  <c r="Z29" i="11"/>
  <c r="C26" i="10"/>
  <c r="I5" i="36"/>
  <c r="I25" i="36"/>
  <c r="T29" i="11"/>
  <c r="B31" i="10"/>
  <c r="Y4" i="11"/>
  <c r="I32" i="38"/>
  <c r="T32" i="38"/>
  <c r="G5" i="36"/>
  <c r="G25" i="36"/>
  <c r="B30" i="10"/>
  <c r="C30" i="10"/>
  <c r="Y29" i="11"/>
  <c r="I34" i="11"/>
  <c r="C31" i="10"/>
  <c r="I3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F3" authorId="0" shapeId="0" xr:uid="{00000000-0006-0000-0400-000001000000}">
      <text>
        <r>
          <rPr>
            <b/>
            <sz val="9"/>
            <color indexed="81"/>
            <rFont val="Tahoma"/>
            <family val="2"/>
          </rPr>
          <t>filter: vink lege cellen en 0 uit om alleen gevulde cellen te tonen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A6" authorId="0" shapeId="0" xr:uid="{00000000-0006-0000-0500-000001000000}">
      <text>
        <r>
          <rPr>
            <b/>
            <sz val="9"/>
            <color indexed="81"/>
            <rFont val="Tahoma"/>
            <family val="2"/>
          </rPr>
          <t>filter: vink lege cellen en 0 uit om alleen gevulde cellen te tonen</t>
        </r>
        <r>
          <rPr>
            <sz val="9"/>
            <color indexed="81"/>
            <rFont val="Tahoma"/>
            <family val="2"/>
          </rPr>
          <t xml:space="preserve">
</t>
        </r>
      </text>
    </comment>
    <comment ref="S6" authorId="0" shapeId="0" xr:uid="{00000000-0006-0000-0500-000002000000}">
      <text>
        <r>
          <rPr>
            <b/>
            <sz val="9"/>
            <color indexed="81"/>
            <rFont val="Tahoma"/>
            <family val="2"/>
          </rPr>
          <t>Harmelen van, Eric:</t>
        </r>
        <r>
          <rPr>
            <sz val="9"/>
            <color indexed="81"/>
            <rFont val="Tahoma"/>
            <family val="2"/>
          </rPr>
          <t xml:space="preserve">
als verdeling fout is kan dit te maken hebben met afrondingen. Oplossing: 
- gebruik dan in één jaar een decimaal getal en in de andere jaren een geheel getal
- gebruik in één cel (bijvoorbeeld in het laatste jaar) een formule om het restant te berekenen ipv getal handmatig in te vullen</t>
        </r>
      </text>
    </comment>
    <comment ref="T6" authorId="0" shapeId="0" xr:uid="{00000000-0006-0000-0500-000003000000}">
      <text>
        <r>
          <rPr>
            <b/>
            <sz val="9"/>
            <color indexed="81"/>
            <rFont val="Tahoma"/>
            <family val="2"/>
          </rPr>
          <t>Harmelen van, Eric:</t>
        </r>
        <r>
          <rPr>
            <sz val="9"/>
            <color indexed="81"/>
            <rFont val="Tahoma"/>
            <family val="2"/>
          </rPr>
          <t xml:space="preserve">
als verdeling fout is kan dit te maken hebben met afrondingen. Oplossing: 
- gebruik dan in één jaar een decimaal getal en in de andere jaren een geheel getal
- gebruik in één cel (bijvoorbeeld in het laatste jaar) een formule om het restant te berekenen ipv getal handmatig in te vullen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0700-000001000000}">
      <text>
        <r>
          <rPr>
            <sz val="9"/>
            <color indexed="81"/>
            <rFont val="Tahoma"/>
            <family val="2"/>
          </rPr>
          <t xml:space="preserve">LET OP: MAXIMAAL 4 POSITIES ACHTER DE KOMMA
</t>
        </r>
      </text>
    </comment>
    <comment ref="A33" authorId="0" shapeId="0" xr:uid="{00000000-0006-0000-07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07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07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07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07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07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0800-000001000000}">
      <text>
        <r>
          <rPr>
            <sz val="9"/>
            <color indexed="81"/>
            <rFont val="Tahoma"/>
            <family val="2"/>
          </rPr>
          <t xml:space="preserve">LET OP: MAXIMAAL 4 POSITIES ACHTER DE KOMMA
</t>
        </r>
      </text>
    </comment>
    <comment ref="A33" authorId="0" shapeId="0" xr:uid="{00000000-0006-0000-08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08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08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08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08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08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0900-000001000000}">
      <text>
        <r>
          <rPr>
            <sz val="9"/>
            <color indexed="81"/>
            <rFont val="Tahoma"/>
            <family val="2"/>
          </rPr>
          <t xml:space="preserve">LET OP: MAXIMAAL 4 POSITIES ACHTER DE KOMMA
</t>
        </r>
      </text>
    </comment>
    <comment ref="A33" authorId="0" shapeId="0" xr:uid="{00000000-0006-0000-09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09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09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09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09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09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0A00-000001000000}">
      <text>
        <r>
          <rPr>
            <sz val="9"/>
            <color indexed="81"/>
            <rFont val="Tahoma"/>
            <family val="2"/>
          </rPr>
          <t>LET OP: MAXIMAAL 4 POSITIES ACHTER DE KOMMA</t>
        </r>
        <r>
          <rPr>
            <sz val="9"/>
            <color indexed="81"/>
            <rFont val="Tahoma"/>
            <family val="2"/>
          </rPr>
          <t xml:space="preserve">
</t>
        </r>
      </text>
    </comment>
    <comment ref="A33" authorId="0" shapeId="0" xr:uid="{00000000-0006-0000-0A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0A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0A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0A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0A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0A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0B00-000001000000}">
      <text>
        <r>
          <rPr>
            <sz val="9"/>
            <color indexed="81"/>
            <rFont val="Tahoma"/>
            <family val="2"/>
          </rPr>
          <t xml:space="preserve">LET OP: MAXIMAAL 4 POSITIES ACHTER DE KOMMA
</t>
        </r>
      </text>
    </comment>
    <comment ref="A33" authorId="0" shapeId="0" xr:uid="{00000000-0006-0000-0B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0B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0B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0B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0B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0B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0C00-000001000000}">
      <text>
        <r>
          <rPr>
            <sz val="9"/>
            <color indexed="81"/>
            <rFont val="Tahoma"/>
            <family val="2"/>
          </rPr>
          <t xml:space="preserve">LET OP: MAXIMAAL 4 POSITIES ACHTER DE KOMMA
</t>
        </r>
      </text>
    </comment>
    <comment ref="A33" authorId="0" shapeId="0" xr:uid="{00000000-0006-0000-0C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0C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0C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0C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0C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0C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0D00-000001000000}">
      <text>
        <r>
          <rPr>
            <sz val="9"/>
            <color indexed="81"/>
            <rFont val="Tahoma"/>
            <family val="2"/>
          </rPr>
          <t xml:space="preserve">LET OP: MAXIMAAL 4 POSITIES ACHTER DE KOMMA
</t>
        </r>
      </text>
    </comment>
    <comment ref="A33" authorId="0" shapeId="0" xr:uid="{00000000-0006-0000-0D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0D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0D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0D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0D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0D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0E00-000001000000}">
      <text>
        <r>
          <rPr>
            <sz val="9"/>
            <color indexed="81"/>
            <rFont val="Tahoma"/>
            <family val="2"/>
          </rPr>
          <t xml:space="preserve">LET OP: MAXIMAAL 4 POSITIES ACHTER DE KOMMA
</t>
        </r>
      </text>
    </comment>
    <comment ref="A33" authorId="0" shapeId="0" xr:uid="{00000000-0006-0000-0E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0E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0E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0E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0E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0E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0F00-000001000000}">
      <text>
        <r>
          <rPr>
            <sz val="9"/>
            <color indexed="81"/>
            <rFont val="Tahoma"/>
            <family val="2"/>
          </rPr>
          <t xml:space="preserve">LET OP: MAXIMAAL 4 POSITIES ACHTER DE KOMMA
</t>
        </r>
      </text>
    </comment>
    <comment ref="A33" authorId="0" shapeId="0" xr:uid="{00000000-0006-0000-0F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0F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0F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0F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0F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0F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1000-000001000000}">
      <text>
        <r>
          <rPr>
            <sz val="9"/>
            <color indexed="81"/>
            <rFont val="Tahoma"/>
            <family val="2"/>
          </rPr>
          <t xml:space="preserve">LET OP: MAXIMAAL 4 POSITIES ACHTER DE KOMMA
</t>
        </r>
      </text>
    </comment>
    <comment ref="A33" authorId="0" shapeId="0" xr:uid="{00000000-0006-0000-10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10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10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10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10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10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1100-000001000000}">
      <text>
        <r>
          <rPr>
            <sz val="9"/>
            <color indexed="81"/>
            <rFont val="Tahoma"/>
            <family val="2"/>
          </rPr>
          <t xml:space="preserve">LET OP: MAXIMAAL 4 POSITIES ACHTER DE KOMMA
</t>
        </r>
      </text>
    </comment>
    <comment ref="A33" authorId="0" shapeId="0" xr:uid="{00000000-0006-0000-11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11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11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11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11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11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1200-000001000000}">
      <text>
        <r>
          <rPr>
            <sz val="9"/>
            <color indexed="81"/>
            <rFont val="Tahoma"/>
            <family val="2"/>
          </rPr>
          <t xml:space="preserve">LET OP: MAXIMAAL 4 POSITIES ACHTER DE KOMMA
</t>
        </r>
      </text>
    </comment>
    <comment ref="A33" authorId="0" shapeId="0" xr:uid="{00000000-0006-0000-12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12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12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12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12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12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1300-000001000000}">
      <text>
        <r>
          <rPr>
            <sz val="9"/>
            <color indexed="81"/>
            <rFont val="Tahoma"/>
            <family val="2"/>
          </rPr>
          <t xml:space="preserve">LET OP: MAXIMAAL 4 POSITIES ACHTER DE KOMMA
</t>
        </r>
      </text>
    </comment>
    <comment ref="A33" authorId="0" shapeId="0" xr:uid="{00000000-0006-0000-13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13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13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13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13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13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1400-000001000000}">
      <text>
        <r>
          <rPr>
            <sz val="9"/>
            <color indexed="81"/>
            <rFont val="Tahoma"/>
            <family val="2"/>
          </rPr>
          <t xml:space="preserve">LET OP: MAXIMAAL 4 POSITIES ACHTER DE KOMMA
</t>
        </r>
      </text>
    </comment>
    <comment ref="A33" authorId="0" shapeId="0" xr:uid="{00000000-0006-0000-14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14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14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14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14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14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1500-000001000000}">
      <text>
        <r>
          <rPr>
            <sz val="9"/>
            <color indexed="81"/>
            <rFont val="Tahoma"/>
            <family val="2"/>
          </rPr>
          <t xml:space="preserve">LET OP: MAXIMAAL 4 POSITIES ACHTER DE KOMMA
</t>
        </r>
      </text>
    </comment>
    <comment ref="A33" authorId="0" shapeId="0" xr:uid="{00000000-0006-0000-15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15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15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15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15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15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1600-000001000000}">
      <text>
        <r>
          <rPr>
            <sz val="9"/>
            <color indexed="81"/>
            <rFont val="Tahoma"/>
            <family val="2"/>
          </rPr>
          <t xml:space="preserve">LET OP: MAXIMAAL 4 POSITIES ACHTER DE KOMMA
</t>
        </r>
      </text>
    </comment>
    <comment ref="A33" authorId="0" shapeId="0" xr:uid="{00000000-0006-0000-16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16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16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16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16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16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1700-000001000000}">
      <text>
        <r>
          <rPr>
            <sz val="9"/>
            <color indexed="81"/>
            <rFont val="Tahoma"/>
            <family val="2"/>
          </rPr>
          <t xml:space="preserve">LET OP: MAXIMAAL 4 POSITIES ACHTER DE KOMMA
</t>
        </r>
      </text>
    </comment>
    <comment ref="A33" authorId="0" shapeId="0" xr:uid="{00000000-0006-0000-17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17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17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17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17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17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1800-000001000000}">
      <text>
        <r>
          <rPr>
            <sz val="9"/>
            <color indexed="81"/>
            <rFont val="Tahoma"/>
            <family val="2"/>
          </rPr>
          <t xml:space="preserve">LET OP: MAXIMAAL 4 POSITIES ACHTER DE KOMMA
</t>
        </r>
      </text>
    </comment>
    <comment ref="A33" authorId="0" shapeId="0" xr:uid="{00000000-0006-0000-18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18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18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18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18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18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1900-000001000000}">
      <text>
        <r>
          <rPr>
            <sz val="9"/>
            <color indexed="81"/>
            <rFont val="Tahoma"/>
            <family val="2"/>
          </rPr>
          <t xml:space="preserve">LET OP: MAXIMAAL 4 POSITIES ACHTER DE KOMMA
</t>
        </r>
      </text>
    </comment>
    <comment ref="A33" authorId="0" shapeId="0" xr:uid="{00000000-0006-0000-19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19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19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19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19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19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1A00-000001000000}">
      <text>
        <r>
          <rPr>
            <sz val="9"/>
            <color indexed="81"/>
            <rFont val="Tahoma"/>
            <family val="2"/>
          </rPr>
          <t xml:space="preserve">LET OP: MAXIMAAL 4 POSITIES ACHTER DE KOMMA
</t>
        </r>
      </text>
    </comment>
    <comment ref="A33" authorId="0" shapeId="0" xr:uid="{00000000-0006-0000-1A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1A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1A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1A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1A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1A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1B00-000001000000}">
      <text>
        <r>
          <rPr>
            <sz val="9"/>
            <color indexed="81"/>
            <rFont val="Tahoma"/>
            <family val="2"/>
          </rPr>
          <t xml:space="preserve">LET OP: MAXIMAAL 4 POSITIES ACHTER DE KOMMA
</t>
        </r>
      </text>
    </comment>
    <comment ref="A33" authorId="0" shapeId="0" xr:uid="{00000000-0006-0000-1B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1B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1B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1B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1B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1B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1C00-000001000000}">
      <text>
        <r>
          <rPr>
            <sz val="9"/>
            <color indexed="81"/>
            <rFont val="Tahoma"/>
            <family val="2"/>
          </rPr>
          <t xml:space="preserve">LET OP: MAXIMAAL 4 POSITIES ACHTER DE KOMMA
</t>
        </r>
      </text>
    </comment>
    <comment ref="A33" authorId="0" shapeId="0" xr:uid="{00000000-0006-0000-1C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1C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1C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1C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1C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1C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1D00-000001000000}">
      <text>
        <r>
          <rPr>
            <sz val="9"/>
            <color indexed="81"/>
            <rFont val="Tahoma"/>
            <family val="2"/>
          </rPr>
          <t xml:space="preserve">LET OP: MAXIMAAL 4 POSITIES ACHTER DE KOMMA
</t>
        </r>
      </text>
    </comment>
    <comment ref="A33" authorId="0" shapeId="0" xr:uid="{00000000-0006-0000-1D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1D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1D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1D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1D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1D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1E00-000001000000}">
      <text>
        <r>
          <rPr>
            <sz val="9"/>
            <color indexed="81"/>
            <rFont val="Tahoma"/>
            <family val="2"/>
          </rPr>
          <t xml:space="preserve">LET OP: MAXIMAAL 4 POSITIES ACHTER DE KOMMA
</t>
        </r>
      </text>
    </comment>
    <comment ref="A33" authorId="0" shapeId="0" xr:uid="{00000000-0006-0000-1E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1E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1E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1E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1E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1E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Harmelen van, Eric</author>
  </authors>
  <commentList>
    <comment ref="C10" authorId="0" shapeId="0" xr:uid="{00000000-0006-0000-1F00-000001000000}">
      <text>
        <r>
          <rPr>
            <sz val="9"/>
            <color indexed="81"/>
            <rFont val="Tahoma"/>
            <family val="2"/>
          </rPr>
          <t>LET OP: MAXIMAAL 4 POSITIES ACHTER DE KOMMA</t>
        </r>
        <r>
          <rPr>
            <b/>
            <sz val="9"/>
            <color indexed="81"/>
            <rFont val="Tahoma"/>
            <family val="2"/>
          </rPr>
          <t>:</t>
        </r>
        <r>
          <rPr>
            <sz val="9"/>
            <color indexed="81"/>
            <rFont val="Tahoma"/>
            <family val="2"/>
          </rPr>
          <t xml:space="preserve">
</t>
        </r>
      </text>
    </comment>
    <comment ref="A33" authorId="0" shapeId="0" xr:uid="{00000000-0006-0000-1F00-000002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60" authorId="0" shapeId="0" xr:uid="{00000000-0006-0000-1F00-000003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88" authorId="0" shapeId="0" xr:uid="{00000000-0006-0000-1F00-000004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22" authorId="0" shapeId="0" xr:uid="{00000000-0006-0000-1F00-000005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52" authorId="0" shapeId="0" xr:uid="{00000000-0006-0000-1F00-000006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 ref="A177" authorId="0" shapeId="0" xr:uid="{00000000-0006-0000-1F00-000007000000}">
      <text>
        <r>
          <rPr>
            <b/>
            <sz val="9"/>
            <color indexed="81"/>
            <rFont val="Tahoma"/>
            <family val="2"/>
          </rPr>
          <t>regel invoegen en daarna kopieren door de volgende 5 stappen te uit te voeren</t>
        </r>
        <r>
          <rPr>
            <sz val="9"/>
            <color indexed="81"/>
            <rFont val="Tahoma"/>
            <family val="2"/>
          </rPr>
          <t xml:space="preserve">:
</t>
        </r>
        <r>
          <rPr>
            <b/>
            <sz val="9"/>
            <color indexed="81"/>
            <rFont val="Tahoma"/>
            <family val="2"/>
          </rPr>
          <t>1</t>
        </r>
        <r>
          <rPr>
            <sz val="9"/>
            <color indexed="81"/>
            <rFont val="Tahoma"/>
            <family val="2"/>
          </rPr>
          <t xml:space="preserve">. </t>
        </r>
        <r>
          <rPr>
            <b/>
            <sz val="9"/>
            <color indexed="81"/>
            <rFont val="Tahoma"/>
            <family val="2"/>
          </rPr>
          <t xml:space="preserve">ga links van de groene cel op het regelnummer staan </t>
        </r>
        <r>
          <rPr>
            <sz val="9"/>
            <color indexed="81"/>
            <rFont val="Tahoma"/>
            <family val="2"/>
          </rPr>
          <t xml:space="preserve">(cursor wordt zwarte pijl);
</t>
        </r>
        <r>
          <rPr>
            <b/>
            <sz val="9"/>
            <color indexed="81"/>
            <rFont val="Tahoma"/>
            <family val="2"/>
          </rPr>
          <t>2</t>
        </r>
        <r>
          <rPr>
            <sz val="9"/>
            <color indexed="81"/>
            <rFont val="Tahoma"/>
            <family val="2"/>
          </rPr>
          <t>. klik op</t>
        </r>
        <r>
          <rPr>
            <b/>
            <sz val="9"/>
            <color indexed="81"/>
            <rFont val="Tahoma"/>
            <family val="2"/>
          </rPr>
          <t xml:space="preserve"> rechter muisknop en klik op "INVOEGEN"</t>
        </r>
        <r>
          <rPr>
            <sz val="9"/>
            <color indexed="81"/>
            <rFont val="Tahoma"/>
            <family val="2"/>
          </rPr>
          <t xml:space="preserve">(er wordt nu een regel toegevoegd);
</t>
        </r>
        <r>
          <rPr>
            <b/>
            <sz val="9"/>
            <color indexed="81"/>
            <rFont val="Tahoma"/>
            <family val="2"/>
          </rPr>
          <t>3</t>
        </r>
        <r>
          <rPr>
            <sz val="9"/>
            <color indexed="81"/>
            <rFont val="Tahoma"/>
            <family val="2"/>
          </rPr>
          <t xml:space="preserve">. ga </t>
        </r>
        <r>
          <rPr>
            <b/>
            <sz val="9"/>
            <color indexed="81"/>
            <rFont val="Tahoma"/>
            <family val="2"/>
          </rPr>
          <t>weer in de regel met de groene cel links op het regelnummer staan</t>
        </r>
        <r>
          <rPr>
            <sz val="9"/>
            <color indexed="81"/>
            <rFont val="Tahoma"/>
            <family val="2"/>
          </rPr>
          <t xml:space="preserve"> (cursor wordt zwarte pijl);
</t>
        </r>
        <r>
          <rPr>
            <b/>
            <sz val="9"/>
            <color indexed="81"/>
            <rFont val="Tahoma"/>
            <family val="2"/>
          </rPr>
          <t>4</t>
        </r>
        <r>
          <rPr>
            <sz val="9"/>
            <color indexed="81"/>
            <rFont val="Tahoma"/>
            <family val="2"/>
          </rPr>
          <t xml:space="preserve">. klik op </t>
        </r>
        <r>
          <rPr>
            <b/>
            <sz val="9"/>
            <color indexed="81"/>
            <rFont val="Tahoma"/>
            <family val="2"/>
          </rPr>
          <t>rechter muisknop en klik op "KOPIËREN"</t>
        </r>
        <r>
          <rPr>
            <sz val="9"/>
            <color indexed="81"/>
            <rFont val="Tahoma"/>
            <family val="2"/>
          </rPr>
          <t xml:space="preserve">
</t>
        </r>
        <r>
          <rPr>
            <b/>
            <sz val="9"/>
            <color indexed="81"/>
            <rFont val="Tahoma"/>
            <family val="2"/>
          </rPr>
          <t>5</t>
        </r>
        <r>
          <rPr>
            <sz val="9"/>
            <color indexed="81"/>
            <rFont val="Tahoma"/>
            <family val="2"/>
          </rPr>
          <t>. g</t>
        </r>
        <r>
          <rPr>
            <b/>
            <sz val="9"/>
            <color indexed="81"/>
            <rFont val="Tahoma"/>
            <family val="2"/>
          </rPr>
          <t xml:space="preserve">a in de eerste cel van de ingevoegde regel staan en druk op de enter toets;
</t>
        </r>
        <r>
          <rPr>
            <sz val="9"/>
            <color indexed="81"/>
            <rFont val="Tahoma"/>
            <family val="2"/>
          </rPr>
          <t xml:space="preserve">klaar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Harmelen van, Eric</author>
    <author>Bongers, Fred</author>
    <author>Oosterveen, Niek</author>
    <author>Olivier, Daniel</author>
  </authors>
  <commentList>
    <comment ref="A1" authorId="0" shapeId="0" xr:uid="{8B8FC2E4-E944-41D8-ACA1-BC1555ADD9A7}">
      <text>
        <r>
          <rPr>
            <b/>
            <sz val="11"/>
            <color indexed="81"/>
            <rFont val="Tahoma"/>
            <family val="2"/>
          </rPr>
          <t>LET OP: ALS ER REGELS ZIJN TOEGEVOEGD ONDER IN DE TABEL MOET JE DE TABEL OPNIEUW SELECTEREN OMDAT ANDERS HET FILTER DE LAATSTE REGELS NIET MEENEEMT !
Ook aangepast sorteren:
- 1 op bron van de maatregel
-2 op gebiedsnummer
-3 op maatregelnr</t>
        </r>
        <r>
          <rPr>
            <sz val="9"/>
            <color indexed="81"/>
            <rFont val="Tahoma"/>
            <family val="2"/>
          </rPr>
          <t xml:space="preserve">
</t>
        </r>
        <r>
          <rPr>
            <b/>
            <sz val="9"/>
            <color indexed="10"/>
            <rFont val="Tahoma"/>
            <family val="2"/>
          </rPr>
          <t xml:space="preserve">
NA AANGEPAST SORTEREN DE FORMULES MET AANTALLEN ( KOLOM EO, HA EN KG AANPASSEN (CEL MET MAATREGELNR LOOPT NL NIET MEE</t>
        </r>
      </text>
    </comment>
    <comment ref="B1" authorId="0" shapeId="0" xr:uid="{50E9504C-7332-41D2-856D-D0AF22D3EC12}">
      <text>
        <r>
          <rPr>
            <b/>
            <sz val="9"/>
            <color indexed="81"/>
            <rFont val="Tahoma"/>
            <family val="2"/>
          </rPr>
          <t>Harmelen van, Eric:</t>
        </r>
        <r>
          <rPr>
            <sz val="9"/>
            <color indexed="81"/>
            <rFont val="Tahoma"/>
            <family val="2"/>
          </rPr>
          <t xml:space="preserve">
Keuze uit:
- herstelmaatregel
- bronmaatregel (dus maatregel om de bronvervuiling aan te pakken)</t>
        </r>
      </text>
    </comment>
    <comment ref="C1" authorId="0" shapeId="0" xr:uid="{AF037E11-D068-4ED7-9BF2-AE3CEE51AC65}">
      <text>
        <r>
          <rPr>
            <b/>
            <sz val="9"/>
            <color indexed="81"/>
            <rFont val="Tahoma"/>
            <family val="2"/>
          </rPr>
          <t>Harmelen van, Eric:</t>
        </r>
        <r>
          <rPr>
            <sz val="9"/>
            <color indexed="81"/>
            <rFont val="Tahoma"/>
            <family val="2"/>
          </rPr>
          <t xml:space="preserve">
alleen officiele N2000 gebiedsnummers intoetsen</t>
        </r>
      </text>
    </comment>
    <comment ref="D1" authorId="0" shapeId="0" xr:uid="{CA0879DE-CA75-4287-970A-2523898FD1B1}">
      <text>
        <r>
          <rPr>
            <b/>
            <sz val="9"/>
            <color indexed="81"/>
            <rFont val="Tahoma"/>
            <family val="2"/>
          </rPr>
          <t>Harmelen van, Eric:</t>
        </r>
        <r>
          <rPr>
            <sz val="9"/>
            <color indexed="81"/>
            <rFont val="Tahoma"/>
            <family val="2"/>
          </rPr>
          <t xml:space="preserve">
alleen officiele N2000 gebiedsnamen invullen</t>
        </r>
      </text>
    </comment>
    <comment ref="E1" authorId="0" shapeId="0" xr:uid="{253B198B-B41B-41DB-883F-21DA666EFB26}">
      <text>
        <r>
          <rPr>
            <b/>
            <sz val="9"/>
            <color indexed="81"/>
            <rFont val="Tahoma"/>
            <family val="2"/>
          </rPr>
          <t>Harmelen van, Eric:</t>
        </r>
        <r>
          <rPr>
            <sz val="9"/>
            <color indexed="81"/>
            <rFont val="Tahoma"/>
            <family val="2"/>
          </rPr>
          <t xml:space="preserve">
Dit is voor de rapporate naar BIJ12 de lolom "bestuursorgaanMtrgID
cel altijd vullen: geen nr dan bij '- invullen
</t>
        </r>
      </text>
    </comment>
    <comment ref="F1" authorId="0" shapeId="0" xr:uid="{69A18B29-8897-49FB-846A-1019E03E3351}">
      <text>
        <r>
          <rPr>
            <b/>
            <sz val="9"/>
            <color indexed="81"/>
            <rFont val="Tahoma"/>
            <family val="2"/>
          </rPr>
          <t>Harmelen van, Eric:</t>
        </r>
        <r>
          <rPr>
            <sz val="9"/>
            <color indexed="81"/>
            <rFont val="Tahoma"/>
            <family val="2"/>
          </rPr>
          <t xml:space="preserve">
PAS;(pas moedertabel) 
N2000; 
PAS-Aanvullend;(dus niet in PAS moedertabel)
N2000-Aanvullend;
PAS-Veegbesluit;
N2000-Veegbesluit;
NNN
Programma Natuur (Spuk)
Budget ontwikkelopgave (SPUK)
</t>
        </r>
      </text>
    </comment>
    <comment ref="G1" authorId="0" shapeId="0" xr:uid="{92CCC073-F3CB-435D-8A0D-1CFB47820FA3}">
      <text>
        <r>
          <rPr>
            <b/>
            <sz val="9"/>
            <color indexed="81"/>
            <rFont val="Tahoma"/>
            <family val="2"/>
          </rPr>
          <t>Harmelen van, Eric:</t>
        </r>
        <r>
          <rPr>
            <sz val="9"/>
            <color indexed="81"/>
            <rFont val="Tahoma"/>
            <family val="2"/>
          </rPr>
          <t xml:space="preserve">
verplicht indien leefgebiedtype en VHR soort beide niet zijn ingevuld. 
Zie codelijst "Habitattypen"
onbekend is H9999</t>
        </r>
      </text>
    </comment>
    <comment ref="H1" authorId="0" shapeId="0" xr:uid="{74E1B89E-6AE5-4C28-8A90-D004AC3B3C99}">
      <text>
        <r>
          <rPr>
            <b/>
            <sz val="9"/>
            <color indexed="81"/>
            <rFont val="Tahoma"/>
            <family val="2"/>
          </rPr>
          <t>Harmelen van, Eric:</t>
        </r>
        <r>
          <rPr>
            <sz val="9"/>
            <color indexed="81"/>
            <rFont val="Tahoma"/>
            <family val="2"/>
          </rPr>
          <t xml:space="preserve">
verplicht: zie codelijst "VHR soorten"
Als hbitat en leefgebied niet zijn ingvuld moet dummycode 0000 worden gebruikt
</t>
        </r>
      </text>
    </comment>
    <comment ref="I1" authorId="0" shapeId="0" xr:uid="{2DE41BEC-8A0C-4C0D-9DCB-C9A883DB9697}">
      <text>
        <r>
          <rPr>
            <sz val="9"/>
            <color indexed="81"/>
            <rFont val="Tahoma"/>
            <family val="2"/>
          </rPr>
          <t xml:space="preserve">zie tabblad codes
</t>
        </r>
      </text>
    </comment>
    <comment ref="J1" authorId="0" shapeId="0" xr:uid="{A2442339-7D4A-4C98-966B-1A89B6B5DE9E}">
      <text>
        <r>
          <rPr>
            <b/>
            <sz val="9"/>
            <color indexed="81"/>
            <rFont val="Tahoma"/>
            <family val="2"/>
          </rPr>
          <t>Harmelen van, Eric:</t>
        </r>
        <r>
          <rPr>
            <sz val="9"/>
            <color indexed="81"/>
            <rFont val="Tahoma"/>
            <family val="2"/>
          </rPr>
          <t xml:space="preserve">
Keuze uit:
- herstelmaatregel
- bronmaatregel (dus maatregel om de bronvervuiling aan te pakken)</t>
        </r>
      </text>
    </comment>
    <comment ref="M1" authorId="0" shapeId="0" xr:uid="{BAC5B3E9-AD92-44FC-89A2-9173841515C2}">
      <text>
        <r>
          <rPr>
            <sz val="9"/>
            <color indexed="81"/>
            <rFont val="Tahoma"/>
            <family val="2"/>
          </rPr>
          <t xml:space="preserve">maatregel die klaar is en niet terugkomt in N2000 plan zet ik "gebiedsanalyse" 
</t>
        </r>
      </text>
    </comment>
    <comment ref="N1" authorId="0" shapeId="0" xr:uid="{A410682E-BDCE-4048-9163-7E4CF36A06BA}">
      <text>
        <r>
          <rPr>
            <b/>
            <sz val="9"/>
            <color indexed="81"/>
            <rFont val="Tahoma"/>
            <family val="2"/>
          </rPr>
          <t>Harmelen van, Eric:</t>
        </r>
        <r>
          <rPr>
            <sz val="9"/>
            <color indexed="81"/>
            <rFont val="Tahoma"/>
            <family val="2"/>
          </rPr>
          <t xml:space="preserve">
JA=cyclische maatregelen en NEE= is niet ciclische maatregel
 (oud: De herhalingsfrequentie van de maatregel: cyclisch of eenmalig </t>
        </r>
      </text>
    </comment>
    <comment ref="P1" authorId="0" shapeId="0" xr:uid="{A10229F6-9AEC-43EA-A559-41F7B789B885}">
      <text>
        <r>
          <rPr>
            <b/>
            <sz val="9"/>
            <color indexed="81"/>
            <rFont val="Tahoma"/>
            <family val="2"/>
          </rPr>
          <t xml:space="preserve">format: &lt;aantal&gt; ”x per” &lt;kalendereenheid (week, maand, jaar)&gt;
Dit is de herhaling in getal per jaar of maand enz VERPLICHT INVULLEN ALS FREQUENTIE CYCLISCH IS
</t>
        </r>
        <r>
          <rPr>
            <sz val="9"/>
            <color indexed="81"/>
            <rFont val="Tahoma"/>
            <family val="2"/>
          </rPr>
          <t xml:space="preserve">
oude kolomnaam "frequentie herhaling"
</t>
        </r>
      </text>
    </comment>
    <comment ref="Q1" authorId="0" shapeId="0" xr:uid="{A740F7A8-4080-49F8-B377-1D1790FF8486}">
      <text>
        <r>
          <rPr>
            <b/>
            <sz val="9"/>
            <color indexed="81"/>
            <rFont val="Tahoma"/>
            <family val="2"/>
          </rPr>
          <t xml:space="preserve">format: &lt;aantal&gt; ”x per” &lt;kalendereenheid (week, maand, jaar)&gt;
Dit is de herhaling in getal per jaar of maand enz VERPLICHT INVULLEN ALS FREQUENTIE CYCLISCH IS
</t>
        </r>
        <r>
          <rPr>
            <sz val="9"/>
            <color indexed="81"/>
            <rFont val="Tahoma"/>
            <family val="2"/>
          </rPr>
          <t xml:space="preserve">
</t>
        </r>
      </text>
    </comment>
    <comment ref="T1" authorId="0" shapeId="0" xr:uid="{BC4A8C6C-7857-40FE-83E9-8E7F66A5FD0B}">
      <text>
        <r>
          <rPr>
            <b/>
            <sz val="9"/>
            <color indexed="81"/>
            <rFont val="Tahoma"/>
            <family val="2"/>
          </rPr>
          <t>Harmelen van, Eric:</t>
        </r>
        <r>
          <rPr>
            <sz val="9"/>
            <color indexed="81"/>
            <rFont val="Tahoma"/>
            <family val="2"/>
          </rPr>
          <t xml:space="preserve">
verplicht muv onderzoek en monitoringsmaatregelen</t>
        </r>
      </text>
    </comment>
    <comment ref="U1" authorId="0" shapeId="0" xr:uid="{4558292F-5509-42E0-87D6-4A5EF087C4DA}">
      <text>
        <r>
          <rPr>
            <b/>
            <sz val="9"/>
            <color indexed="81"/>
            <rFont val="Tahoma"/>
            <family val="2"/>
          </rPr>
          <t xml:space="preserve">dit is de ude kolom eenheid !
</t>
        </r>
      </text>
    </comment>
    <comment ref="P6" authorId="0" shapeId="0" xr:uid="{A2601ACD-CC83-4CF7-94AC-F123710F9995}">
      <text>
        <r>
          <rPr>
            <b/>
            <sz val="9"/>
            <color indexed="81"/>
            <rFont val="Tahoma"/>
            <family val="2"/>
          </rPr>
          <t>Harmelen van, Eric:</t>
        </r>
        <r>
          <rPr>
            <sz val="9"/>
            <color indexed="81"/>
            <rFont val="Tahoma"/>
            <family val="2"/>
          </rPr>
          <t xml:space="preserve">
11-9-2021 iom jan 1x per 6 jaar conform tabel jan fred</t>
        </r>
      </text>
    </comment>
    <comment ref="Q6" authorId="0" shapeId="0" xr:uid="{CD2DC559-3855-4357-AF53-8D6209B4CD79}">
      <text>
        <r>
          <rPr>
            <b/>
            <sz val="9"/>
            <color indexed="81"/>
            <rFont val="Tahoma"/>
            <family val="2"/>
          </rPr>
          <t>Harmelen van, Eric:</t>
        </r>
        <r>
          <rPr>
            <sz val="9"/>
            <color indexed="81"/>
            <rFont val="Tahoma"/>
            <family val="2"/>
          </rPr>
          <t xml:space="preserve">
11-9-2021 iom jan 1x per 6 jaar conform tabel jan fred</t>
        </r>
      </text>
    </comment>
    <comment ref="R6" authorId="0" shapeId="0" xr:uid="{C38A3526-8A6B-41D5-8977-23938BB83AA4}">
      <text>
        <r>
          <rPr>
            <b/>
            <sz val="9"/>
            <color indexed="81"/>
            <rFont val="Tahoma"/>
            <family val="2"/>
          </rPr>
          <t>Harmelen van, Eric:</t>
        </r>
        <r>
          <rPr>
            <sz val="9"/>
            <color indexed="81"/>
            <rFont val="Tahoma"/>
            <family val="2"/>
          </rPr>
          <t xml:space="preserve">
9-8-2021: stond 2,5 ha maar is nu 3,4 ha geworden</t>
        </r>
      </text>
    </comment>
    <comment ref="S6" authorId="0" shapeId="0" xr:uid="{7F44E603-DE99-498D-9BDA-F39186BD1BE0}">
      <text>
        <r>
          <rPr>
            <b/>
            <sz val="9"/>
            <color indexed="81"/>
            <rFont val="Tahoma"/>
            <family val="2"/>
          </rPr>
          <t>Harmelen van, Eric:</t>
        </r>
        <r>
          <rPr>
            <sz val="9"/>
            <color indexed="81"/>
            <rFont val="Tahoma"/>
            <family val="2"/>
          </rPr>
          <t xml:space="preserve">
9-8-2021: stond 2,5 ha maar is nu 3,4 ha geworden</t>
        </r>
      </text>
    </comment>
    <comment ref="F7" authorId="0" shapeId="0" xr:uid="{9962E409-1D21-4BCE-9100-0C5BFA3C0E2B}">
      <text>
        <r>
          <rPr>
            <b/>
            <sz val="9"/>
            <color indexed="81"/>
            <rFont val="Tahoma"/>
            <family val="2"/>
          </rPr>
          <t>Harmelen van, Eric:</t>
        </r>
        <r>
          <rPr>
            <sz val="9"/>
            <color indexed="81"/>
            <rFont val="Tahoma"/>
            <family val="2"/>
          </rPr>
          <t xml:space="preserve">
-8-2021 stond pas maar in tabel fred jan pas aanvullend geworden dus ik wijzig dit in pas aanvullend</t>
        </r>
      </text>
    </comment>
    <comment ref="R16" authorId="0" shapeId="0" xr:uid="{959C8E53-245A-460C-AD43-5147A51DC36F}">
      <text>
        <r>
          <rPr>
            <b/>
            <sz val="9"/>
            <color indexed="81"/>
            <rFont val="Tahoma"/>
            <family val="2"/>
          </rPr>
          <t>Harmelen van, Eric:</t>
        </r>
        <r>
          <rPr>
            <sz val="9"/>
            <color indexed="81"/>
            <rFont val="Tahoma"/>
            <family val="2"/>
          </rPr>
          <t xml:space="preserve">
12-8-2021: stond 17500 maar in tabel jan fred is dit 20000</t>
        </r>
      </text>
    </comment>
    <comment ref="S16" authorId="0" shapeId="0" xr:uid="{80DCA464-A4C7-4F0C-A984-8FDBD0EDCF58}">
      <text>
        <r>
          <rPr>
            <b/>
            <sz val="9"/>
            <color indexed="81"/>
            <rFont val="Tahoma"/>
            <family val="2"/>
          </rPr>
          <t>Harmelen van, Eric:</t>
        </r>
        <r>
          <rPr>
            <sz val="9"/>
            <color indexed="81"/>
            <rFont val="Tahoma"/>
            <family val="2"/>
          </rPr>
          <t xml:space="preserve">
12-8-2021: stond 17500 maar in tabel jan fred is dit 20000</t>
        </r>
      </text>
    </comment>
    <comment ref="R17" authorId="0" shapeId="0" xr:uid="{CB016E62-6DFC-4EA3-931A-C685B3A46B4E}">
      <text>
        <r>
          <rPr>
            <b/>
            <sz val="9"/>
            <color indexed="81"/>
            <rFont val="Tahoma"/>
            <family val="2"/>
          </rPr>
          <t xml:space="preserve">Harmelen van, Eric:9-8-2021 stond 165 ha maar is 80 ha nu (misschien al wat uigevoerd ???? Maar niet via de pas dan </t>
        </r>
      </text>
    </comment>
    <comment ref="S17" authorId="0" shapeId="0" xr:uid="{180E285F-A783-40E0-BB46-3327372F6661}">
      <text>
        <r>
          <rPr>
            <b/>
            <sz val="9"/>
            <color indexed="81"/>
            <rFont val="Tahoma"/>
            <family val="2"/>
          </rPr>
          <t xml:space="preserve">Harmelen van, Eric:9-8-2021 stond 165 ha maar is 80 ha nu (misschien al wat uigevoerd ???? Maar niet via de pas dan </t>
        </r>
      </text>
    </comment>
    <comment ref="E19" authorId="0" shapeId="0" xr:uid="{B5F50400-E7D4-4148-8372-C9E509D2130B}">
      <text>
        <r>
          <rPr>
            <b/>
            <sz val="9"/>
            <color indexed="81"/>
            <rFont val="Tahoma"/>
            <family val="2"/>
          </rPr>
          <t>Harmelen van, Eric:</t>
        </r>
        <r>
          <rPr>
            <sz val="9"/>
            <color indexed="81"/>
            <rFont val="Tahoma"/>
            <family val="2"/>
          </rPr>
          <t xml:space="preserve">
11-8-2021 niet in tabel jan fred maar iom jan wel laten staan !!</t>
        </r>
      </text>
    </comment>
    <comment ref="F21" authorId="0" shapeId="0" xr:uid="{E08D2646-34A9-4595-B332-0ED688E6DF9B}">
      <text>
        <r>
          <rPr>
            <b/>
            <sz val="9"/>
            <color indexed="81"/>
            <rFont val="Tahoma"/>
            <family val="2"/>
          </rPr>
          <t>Harmelen van, Eric:</t>
        </r>
        <r>
          <rPr>
            <sz val="9"/>
            <color indexed="81"/>
            <rFont val="Tahoma"/>
            <family val="2"/>
          </rPr>
          <t xml:space="preserve">
9--2021: stond N2000 maar conform tabel Jan Fred is dit Pas aanvullend</t>
        </r>
      </text>
    </comment>
    <comment ref="F22" authorId="0" shapeId="0" xr:uid="{EF4036DB-8B64-4BB6-8BCB-33992FA87AA9}">
      <text>
        <r>
          <rPr>
            <b/>
            <sz val="9"/>
            <color indexed="81"/>
            <rFont val="Tahoma"/>
            <family val="2"/>
          </rPr>
          <t>Harmelen van, Eric:</t>
        </r>
        <r>
          <rPr>
            <sz val="9"/>
            <color indexed="81"/>
            <rFont val="Tahoma"/>
            <family val="2"/>
          </rPr>
          <t xml:space="preserve">
9-8-2021: stond N2000 maar in tabel jan fred staat pas aanvullend dus hier aangepast</t>
        </r>
      </text>
    </comment>
    <comment ref="F23" authorId="0" shapeId="0" xr:uid="{22E5131F-EB83-49B2-8176-D1E54591AE92}">
      <text>
        <r>
          <rPr>
            <b/>
            <sz val="9"/>
            <color indexed="81"/>
            <rFont val="Tahoma"/>
            <family val="2"/>
          </rPr>
          <t>Harmelen van, Eric:</t>
        </r>
        <r>
          <rPr>
            <sz val="9"/>
            <color indexed="81"/>
            <rFont val="Tahoma"/>
            <family val="2"/>
          </rPr>
          <t xml:space="preserve">
9-8-2021 stond n2000 maar nu conform tabel jan fred aangepast aan NNN</t>
        </r>
      </text>
    </comment>
    <comment ref="R25" authorId="0" shapeId="0" xr:uid="{3F0A2B14-22D6-466B-B93F-1B03DAFFD2AB}">
      <text>
        <r>
          <rPr>
            <b/>
            <sz val="9"/>
            <color indexed="81"/>
            <rFont val="Tahoma"/>
            <family val="2"/>
          </rPr>
          <t>Harmelen van, Eric:</t>
        </r>
        <r>
          <rPr>
            <sz val="9"/>
            <color indexed="81"/>
            <rFont val="Tahoma"/>
            <family val="2"/>
          </rPr>
          <t xml:space="preserve">
12-8-2021: stond 2 stuks maar is nu beter uitgewerkt: nu 2000 meter à 200 euro per meter</t>
        </r>
      </text>
    </comment>
    <comment ref="S25" authorId="0" shapeId="0" xr:uid="{83D8A7D2-43C7-43A4-B75D-88D47F1575F1}">
      <text>
        <r>
          <rPr>
            <b/>
            <sz val="9"/>
            <color indexed="81"/>
            <rFont val="Tahoma"/>
            <family val="2"/>
          </rPr>
          <t>Harmelen van, Eric:</t>
        </r>
        <r>
          <rPr>
            <sz val="9"/>
            <color indexed="81"/>
            <rFont val="Tahoma"/>
            <family val="2"/>
          </rPr>
          <t xml:space="preserve">
12-8-2021: stond 2 stuks maar is nu beter uitgewerkt: nu 2000 meter à 200 euro per meter</t>
        </r>
      </text>
    </comment>
    <comment ref="T25" authorId="0" shapeId="0" xr:uid="{449249D3-50A0-4E7D-8992-C4BD9AAC21DF}">
      <text>
        <r>
          <rPr>
            <b/>
            <sz val="9"/>
            <color indexed="81"/>
            <rFont val="Tahoma"/>
            <family val="2"/>
          </rPr>
          <t>Harmelen van, Eric:</t>
        </r>
        <r>
          <rPr>
            <sz val="9"/>
            <color indexed="81"/>
            <rFont val="Tahoma"/>
            <family val="2"/>
          </rPr>
          <t xml:space="preserve">
12-8-2021 stond stuks maar is nu meter geworden</t>
        </r>
      </text>
    </comment>
    <comment ref="U25" authorId="0" shapeId="0" xr:uid="{92965DD9-D2DF-4C98-84CC-D01C21BDCAE0}">
      <text>
        <r>
          <rPr>
            <b/>
            <sz val="9"/>
            <color indexed="81"/>
            <rFont val="Tahoma"/>
            <family val="2"/>
          </rPr>
          <t>Harmelen van, Eric:</t>
        </r>
        <r>
          <rPr>
            <sz val="9"/>
            <color indexed="81"/>
            <rFont val="Tahoma"/>
            <family val="2"/>
          </rPr>
          <t xml:space="preserve">
12-8-2021 stond stuks maar is nu meter geworden</t>
        </r>
      </text>
    </comment>
    <comment ref="R26" authorId="0" shapeId="0" xr:uid="{3F3A8EF5-A9EB-4045-B076-782EB7C01CB2}">
      <text>
        <r>
          <rPr>
            <b/>
            <sz val="9"/>
            <color indexed="81"/>
            <rFont val="Tahoma"/>
            <family val="2"/>
          </rPr>
          <t>Harmelen van, Eric:</t>
        </r>
        <r>
          <rPr>
            <sz val="9"/>
            <color indexed="81"/>
            <rFont val="Tahoma"/>
            <family val="2"/>
          </rPr>
          <t xml:space="preserve">
12-8-2021: stond 3000 m maar is nu 1600 meter</t>
        </r>
      </text>
    </comment>
    <comment ref="S26" authorId="0" shapeId="0" xr:uid="{1B4B100E-262D-46AE-A14E-CE9857820733}">
      <text>
        <r>
          <rPr>
            <b/>
            <sz val="9"/>
            <color indexed="81"/>
            <rFont val="Tahoma"/>
            <family val="2"/>
          </rPr>
          <t>Harmelen van, Eric:</t>
        </r>
        <r>
          <rPr>
            <sz val="9"/>
            <color indexed="81"/>
            <rFont val="Tahoma"/>
            <family val="2"/>
          </rPr>
          <t xml:space="preserve">
12-8-2021: stond 3000 m maar is nu 1600 meter</t>
        </r>
      </text>
    </comment>
    <comment ref="F28" authorId="0" shapeId="0" xr:uid="{D1856D29-B20A-41B5-98A6-02B7137675A3}">
      <text>
        <r>
          <rPr>
            <b/>
            <sz val="9"/>
            <color indexed="81"/>
            <rFont val="Tahoma"/>
            <family val="2"/>
          </rPr>
          <t>Harmelen van, Eric:</t>
        </r>
        <r>
          <rPr>
            <sz val="9"/>
            <color indexed="81"/>
            <rFont val="Tahoma"/>
            <family val="2"/>
          </rPr>
          <t xml:space="preserve">
9-8-2021 Stond pas conform de moedertabel maar in tabel van fred en jan is dit Ontwikkelbudget !! Wat moet ik doen ???
</t>
        </r>
      </text>
    </comment>
    <comment ref="P31" authorId="0" shapeId="0" xr:uid="{60CA54F3-E387-4C0D-8065-E33788F521F4}">
      <text>
        <r>
          <rPr>
            <b/>
            <sz val="9"/>
            <color indexed="81"/>
            <rFont val="Tahoma"/>
            <family val="2"/>
          </rPr>
          <t>Harmelen van, Eric:</t>
        </r>
        <r>
          <rPr>
            <sz val="9"/>
            <color indexed="81"/>
            <rFont val="Tahoma"/>
            <family val="2"/>
          </rPr>
          <t xml:space="preserve">
9-8-2021 stond 1xper 3 jaar maar in tabel jan en fred is een deel 1 keer per 3 jaar en een nder deel 1xper6 jaar</t>
        </r>
      </text>
    </comment>
    <comment ref="Q31" authorId="0" shapeId="0" xr:uid="{6B2A84EC-F19C-42B8-BA64-B7F6866CE390}">
      <text>
        <r>
          <rPr>
            <b/>
            <sz val="9"/>
            <color indexed="81"/>
            <rFont val="Tahoma"/>
            <family val="2"/>
          </rPr>
          <t>Harmelen van, Eric:</t>
        </r>
        <r>
          <rPr>
            <sz val="9"/>
            <color indexed="81"/>
            <rFont val="Tahoma"/>
            <family val="2"/>
          </rPr>
          <t xml:space="preserve">
9-8-2021 stond 1xper 3 jaar maar in tabel jan en fred is een deel 1 keer per 3 jaar en een nder deel 1xper6 jaar</t>
        </r>
      </text>
    </comment>
    <comment ref="R31" authorId="0" shapeId="0" xr:uid="{ADCAEFA4-822C-4B9B-89F9-58CEC62F04AB}">
      <text>
        <r>
          <rPr>
            <b/>
            <sz val="9"/>
            <color indexed="81"/>
            <rFont val="Tahoma"/>
            <family val="2"/>
          </rPr>
          <t>Harmelen van, Eric:</t>
        </r>
        <r>
          <rPr>
            <sz val="9"/>
            <color indexed="81"/>
            <rFont val="Tahoma"/>
            <family val="2"/>
          </rPr>
          <t xml:space="preserve">
`9-8-2021 stond 16,98 maar dat is in de tabel van Jan en fred gewijzicht in 50 ha 1 xper 3 jaar en 16,87 ha 1 x per 6 jaar</t>
        </r>
      </text>
    </comment>
    <comment ref="S31" authorId="0" shapeId="0" xr:uid="{8191B969-278C-48D3-A7D5-6734664D7785}">
      <text>
        <r>
          <rPr>
            <b/>
            <sz val="9"/>
            <color indexed="81"/>
            <rFont val="Tahoma"/>
            <family val="2"/>
          </rPr>
          <t>Harmelen van, Eric:</t>
        </r>
        <r>
          <rPr>
            <sz val="9"/>
            <color indexed="81"/>
            <rFont val="Tahoma"/>
            <family val="2"/>
          </rPr>
          <t xml:space="preserve">
`9-8-2021 stond 16,98 maar dat is in de tabel van Jan en fred gewijzicht in 50 ha 1 xper 3 jaar en 16,87 ha 1 x per 6 jaar</t>
        </r>
      </text>
    </comment>
    <comment ref="F37" authorId="0" shapeId="0" xr:uid="{ECFD8787-2BEB-4BD6-9D8D-31797454B08F}">
      <text>
        <r>
          <rPr>
            <b/>
            <sz val="9"/>
            <color indexed="81"/>
            <rFont val="Tahoma"/>
            <family val="2"/>
          </rPr>
          <t>Harmelen van, Eric:</t>
        </r>
        <r>
          <rPr>
            <sz val="9"/>
            <color indexed="81"/>
            <rFont val="Tahoma"/>
            <family val="2"/>
          </rPr>
          <t xml:space="preserve">
</t>
        </r>
      </text>
    </comment>
    <comment ref="G37" authorId="0" shapeId="0" xr:uid="{39D47CCC-1588-4DD5-B8E8-3203158752A3}">
      <text>
        <r>
          <rPr>
            <b/>
            <sz val="9"/>
            <color indexed="81"/>
            <rFont val="Tahoma"/>
            <family val="2"/>
          </rPr>
          <t>Harmelen van, Eric:</t>
        </r>
        <r>
          <rPr>
            <sz val="9"/>
            <color indexed="81"/>
            <rFont val="Tahoma"/>
            <family val="2"/>
          </rPr>
          <t xml:space="preserve">
stond diverse habytattype, maar dat kunnen we mogen alleen maar habitattype noemen dus geen overige tekst: Op pag 134v van het hoofrapport staat de maatregell maar habitattype staat er niet bij. Ik vul nu onbekend in H9999</t>
        </r>
      </text>
    </comment>
    <comment ref="F38" authorId="0" shapeId="0" xr:uid="{8AA7F2CC-0AC9-47E8-90C8-834D2D86A445}">
      <text>
        <r>
          <rPr>
            <b/>
            <sz val="9"/>
            <color indexed="81"/>
            <rFont val="Tahoma"/>
            <family val="2"/>
          </rPr>
          <t>Harmelen van, Eric:</t>
        </r>
        <r>
          <rPr>
            <sz val="9"/>
            <color indexed="81"/>
            <rFont val="Tahoma"/>
            <family val="2"/>
          </rPr>
          <t xml:space="preserve">
</t>
        </r>
      </text>
    </comment>
    <comment ref="G38" authorId="0" shapeId="0" xr:uid="{2AE6C61D-E919-4388-8001-097CA66C6435}">
      <text>
        <r>
          <rPr>
            <b/>
            <sz val="9"/>
            <color indexed="81"/>
            <rFont val="Tahoma"/>
            <family val="2"/>
          </rPr>
          <t>Harmelen van, Eric:</t>
        </r>
        <r>
          <rPr>
            <sz val="9"/>
            <color indexed="81"/>
            <rFont val="Tahoma"/>
            <family val="2"/>
          </rPr>
          <t xml:space="preserve">
stond diverse habytattype, maar dat kunnen we mogen alleen maar habitattype noemen dus geen overige tekst</t>
        </r>
      </text>
    </comment>
    <comment ref="F39" authorId="0" shapeId="0" xr:uid="{86D0B7F5-F7C1-4201-87A2-4CB3D712C279}">
      <text>
        <r>
          <rPr>
            <b/>
            <sz val="9"/>
            <color indexed="81"/>
            <rFont val="Tahoma"/>
            <family val="2"/>
          </rPr>
          <t>Harmelen van, Eric:</t>
        </r>
        <r>
          <rPr>
            <sz val="9"/>
            <color indexed="81"/>
            <rFont val="Tahoma"/>
            <family val="2"/>
          </rPr>
          <t xml:space="preserve">
</t>
        </r>
      </text>
    </comment>
    <comment ref="F40" authorId="0" shapeId="0" xr:uid="{14CC6D9A-2667-4E43-A6A2-8D26A366F9E5}">
      <text>
        <r>
          <rPr>
            <b/>
            <sz val="9"/>
            <color indexed="81"/>
            <rFont val="Tahoma"/>
            <family val="2"/>
          </rPr>
          <t>Harmelen van, Eric:</t>
        </r>
        <r>
          <rPr>
            <sz val="9"/>
            <color indexed="81"/>
            <rFont val="Tahoma"/>
            <family val="2"/>
          </rPr>
          <t xml:space="preserve">
</t>
        </r>
      </text>
    </comment>
    <comment ref="F41" authorId="0" shapeId="0" xr:uid="{0247E142-5A48-4828-BCBC-D8BAB55995F6}">
      <text>
        <r>
          <rPr>
            <b/>
            <sz val="9"/>
            <color indexed="81"/>
            <rFont val="Tahoma"/>
            <family val="2"/>
          </rPr>
          <t>Harmelen van, Eric:</t>
        </r>
        <r>
          <rPr>
            <sz val="9"/>
            <color indexed="81"/>
            <rFont val="Tahoma"/>
            <family val="2"/>
          </rPr>
          <t xml:space="preserve">
</t>
        </r>
      </text>
    </comment>
    <comment ref="R44" authorId="0" shapeId="0" xr:uid="{7BA785C6-2E02-46BF-8E90-26FCF6549397}">
      <text>
        <r>
          <rPr>
            <b/>
            <sz val="9"/>
            <color indexed="81"/>
            <rFont val="Tahoma"/>
            <family val="2"/>
          </rPr>
          <t>Harmelen van, Eric:</t>
        </r>
        <r>
          <rPr>
            <sz val="9"/>
            <color indexed="81"/>
            <rFont val="Tahoma"/>
            <family val="2"/>
          </rPr>
          <t xml:space="preserve">
9-8-2021 stond 16,87 maar is in tabel jan fred aangavast naar 16,87+5=21,87</t>
        </r>
      </text>
    </comment>
    <comment ref="S44" authorId="0" shapeId="0" xr:uid="{10959CB7-ED0D-4966-AA25-D3DD6A5333B0}">
      <text>
        <r>
          <rPr>
            <b/>
            <sz val="9"/>
            <color indexed="81"/>
            <rFont val="Tahoma"/>
            <family val="2"/>
          </rPr>
          <t>Harmelen van, Eric:</t>
        </r>
        <r>
          <rPr>
            <sz val="9"/>
            <color indexed="81"/>
            <rFont val="Tahoma"/>
            <family val="2"/>
          </rPr>
          <t xml:space="preserve">
9-8-2021 stond 16,87 maar is in tabel jan fred aangavast naar 16,87+5=21,87</t>
        </r>
      </text>
    </comment>
    <comment ref="R45" authorId="0" shapeId="0" xr:uid="{51641018-ADD2-4B62-8B1D-B46DDA3A7C7F}">
      <text>
        <r>
          <rPr>
            <b/>
            <sz val="9"/>
            <color indexed="81"/>
            <rFont val="Tahoma"/>
            <family val="2"/>
          </rPr>
          <t>Harmelen van, Eric:</t>
        </r>
        <r>
          <rPr>
            <sz val="9"/>
            <color indexed="81"/>
            <rFont val="Tahoma"/>
            <family val="2"/>
          </rPr>
          <t xml:space="preserve">
9-8-2021: stond 3,9 ha maar in overzcit Jan en Fred is dit 35 ha geworden
</t>
        </r>
      </text>
    </comment>
    <comment ref="S45" authorId="0" shapeId="0" xr:uid="{9D77D588-97E3-419D-85F1-2719D6A6B003}">
      <text>
        <r>
          <rPr>
            <b/>
            <sz val="9"/>
            <color indexed="81"/>
            <rFont val="Tahoma"/>
            <family val="2"/>
          </rPr>
          <t>Harmelen van, Eric:</t>
        </r>
        <r>
          <rPr>
            <sz val="9"/>
            <color indexed="81"/>
            <rFont val="Tahoma"/>
            <family val="2"/>
          </rPr>
          <t xml:space="preserve">
9-8-2021: stond 3,9 ha maar in overzcit Jan en Fred is dit 35 ha geworden
</t>
        </r>
      </text>
    </comment>
    <comment ref="R46" authorId="0" shapeId="0" xr:uid="{078FB036-5981-45AC-9E39-D150A5946E36}">
      <text>
        <r>
          <rPr>
            <b/>
            <sz val="9"/>
            <color indexed="81"/>
            <rFont val="Tahoma"/>
            <family val="2"/>
          </rPr>
          <t>Harmelen van, Eric:</t>
        </r>
        <r>
          <rPr>
            <sz val="9"/>
            <color indexed="81"/>
            <rFont val="Tahoma"/>
            <family val="2"/>
          </rPr>
          <t xml:space="preserve">
9-8-2021 stond 15,4 maar 65,931% is voor Limburg en rest is voor brabant dus 15,4 wordt 10,1534</t>
        </r>
      </text>
    </comment>
    <comment ref="S46" authorId="0" shapeId="0" xr:uid="{3998B247-C1C2-4460-B3B3-C444928679F9}">
      <text>
        <r>
          <rPr>
            <b/>
            <sz val="9"/>
            <color indexed="81"/>
            <rFont val="Tahoma"/>
            <family val="2"/>
          </rPr>
          <t>Harmelen van, Eric:</t>
        </r>
        <r>
          <rPr>
            <sz val="9"/>
            <color indexed="81"/>
            <rFont val="Tahoma"/>
            <family val="2"/>
          </rPr>
          <t xml:space="preserve">
9-8-2021 stond 15,4 maar 65,931% is voor Limburg en rest is voor brabant dus 15,4 wordt 10,1534</t>
        </r>
      </text>
    </comment>
    <comment ref="R47" authorId="0" shapeId="0" xr:uid="{46515409-0AD5-4083-8BEB-6E0D8FD84940}">
      <text>
        <r>
          <rPr>
            <b/>
            <sz val="9"/>
            <color indexed="81"/>
            <rFont val="Tahoma"/>
            <family val="2"/>
          </rPr>
          <t>Harmelen van, Eric:</t>
        </r>
        <r>
          <rPr>
            <sz val="9"/>
            <color indexed="81"/>
            <rFont val="Tahoma"/>
            <family val="2"/>
          </rPr>
          <t xml:space="preserve">
9-8-2021: stond 2,9 ha maar deel is voor brabant dus 19,225% is voor limburg: = 0,5575ha</t>
        </r>
      </text>
    </comment>
    <comment ref="S47" authorId="0" shapeId="0" xr:uid="{D914F67D-C9A3-432B-8D6D-9ACD582079B5}">
      <text>
        <r>
          <rPr>
            <b/>
            <sz val="9"/>
            <color indexed="81"/>
            <rFont val="Tahoma"/>
            <family val="2"/>
          </rPr>
          <t>Harmelen van, Eric:</t>
        </r>
        <r>
          <rPr>
            <sz val="9"/>
            <color indexed="81"/>
            <rFont val="Tahoma"/>
            <family val="2"/>
          </rPr>
          <t xml:space="preserve">
9-8-2021: stond 2,9 ha maar deel is voor brabant dus 19,225% is voor limburg: = 0,5575ha</t>
        </r>
      </text>
    </comment>
    <comment ref="R48" authorId="0" shapeId="0" xr:uid="{90E9596E-42CD-4463-B943-47032B2FF842}">
      <text>
        <r>
          <rPr>
            <b/>
            <sz val="9"/>
            <color indexed="81"/>
            <rFont val="Tahoma"/>
            <family val="2"/>
          </rPr>
          <t>Harmelen van, Eric:</t>
        </r>
        <r>
          <rPr>
            <sz val="9"/>
            <color indexed="81"/>
            <rFont val="Tahoma"/>
            <family val="2"/>
          </rPr>
          <t xml:space="preserve">
90802921 stond 63 ha maar is volgens tabel jan en fred nu ca 49,26 ha+ omdat een deel voor Nbrab is </t>
        </r>
      </text>
    </comment>
    <comment ref="S48" authorId="0" shapeId="0" xr:uid="{EDB9CA5D-A0D8-4E28-9E80-87D667B38795}">
      <text>
        <r>
          <rPr>
            <b/>
            <sz val="9"/>
            <color indexed="81"/>
            <rFont val="Tahoma"/>
            <family val="2"/>
          </rPr>
          <t>Harmelen van, Eric:</t>
        </r>
        <r>
          <rPr>
            <sz val="9"/>
            <color indexed="81"/>
            <rFont val="Tahoma"/>
            <family val="2"/>
          </rPr>
          <t xml:space="preserve">
90802921 stond 63 ha maar is volgens tabel jan en fred nu ca 49,26 ha+ omdat een deel voor Nbrab is </t>
        </r>
      </text>
    </comment>
    <comment ref="O49" authorId="0" shapeId="0" xr:uid="{6A0A6FFA-0C61-4D45-9208-6B755F769E57}">
      <text>
        <r>
          <rPr>
            <b/>
            <sz val="9"/>
            <color indexed="81"/>
            <rFont val="Tahoma"/>
            <family val="2"/>
          </rPr>
          <t>Harmelen van, Eric:</t>
        </r>
        <r>
          <rPr>
            <sz val="9"/>
            <color indexed="81"/>
            <rFont val="Tahoma"/>
            <family val="2"/>
          </rPr>
          <t xml:space="preserve">
stond ook SLL maar die hebben daar geen eigendommen (overleg nov 2020)
</t>
        </r>
      </text>
    </comment>
    <comment ref="R49" authorId="0" shapeId="0" xr:uid="{11EC3653-A3A1-4BDA-A4A9-4D6698156E92}">
      <text>
        <r>
          <rPr>
            <b/>
            <sz val="9"/>
            <color indexed="81"/>
            <rFont val="Tahoma"/>
            <family val="2"/>
          </rPr>
          <t>Harmelen van, Eric:</t>
        </r>
        <r>
          <rPr>
            <sz val="9"/>
            <color indexed="81"/>
            <rFont val="Tahoma"/>
            <family val="2"/>
          </rPr>
          <t xml:space="preserve">
9-8-2021 stond 0,55 maar in tabel jan Fred is dit 2,1 ha geworden</t>
        </r>
      </text>
    </comment>
    <comment ref="S49" authorId="0" shapeId="0" xr:uid="{5FFE11FF-E1A2-4E74-BEBB-DFE09A3B314A}">
      <text>
        <r>
          <rPr>
            <b/>
            <sz val="9"/>
            <color indexed="81"/>
            <rFont val="Tahoma"/>
            <family val="2"/>
          </rPr>
          <t>Harmelen van, Eric:</t>
        </r>
        <r>
          <rPr>
            <sz val="9"/>
            <color indexed="81"/>
            <rFont val="Tahoma"/>
            <family val="2"/>
          </rPr>
          <t xml:space="preserve">
9-8-2021 stond 0,55 maar in tabel jan Fred is dit 2,1 ha geworden</t>
        </r>
      </text>
    </comment>
    <comment ref="R50" authorId="0" shapeId="0" xr:uid="{CC2837CE-D69F-4BAA-AE6F-DFB603D93C1A}">
      <text>
        <r>
          <rPr>
            <b/>
            <sz val="9"/>
            <color indexed="81"/>
            <rFont val="Tahoma"/>
            <family val="2"/>
          </rPr>
          <t>Harmelen van, Eric:</t>
        </r>
        <r>
          <rPr>
            <sz val="9"/>
            <color indexed="81"/>
            <rFont val="Tahoma"/>
            <family val="2"/>
          </rPr>
          <t xml:space="preserve">
9-8-2021: stond 0,6 maar is nu conform tabel jan fred 1,2 geworden</t>
        </r>
      </text>
    </comment>
    <comment ref="S50" authorId="0" shapeId="0" xr:uid="{118C80C1-4CD7-4CAA-814F-6C30946C11FF}">
      <text>
        <r>
          <rPr>
            <b/>
            <sz val="9"/>
            <color indexed="81"/>
            <rFont val="Tahoma"/>
            <family val="2"/>
          </rPr>
          <t>Harmelen van, Eric:</t>
        </r>
        <r>
          <rPr>
            <sz val="9"/>
            <color indexed="81"/>
            <rFont val="Tahoma"/>
            <family val="2"/>
          </rPr>
          <t xml:space="preserve">
9-8-2021: stond 0,6 maar is nu conform tabel jan fred 1,2 geworden</t>
        </r>
      </text>
    </comment>
    <comment ref="H53" authorId="0" shapeId="0" xr:uid="{6165379F-988C-4C62-8615-257822637B4D}">
      <text>
        <r>
          <rPr>
            <b/>
            <sz val="9"/>
            <color indexed="81"/>
            <rFont val="Tahoma"/>
            <family val="2"/>
          </rPr>
          <t>Harmelen van, Eric:</t>
        </r>
        <r>
          <rPr>
            <sz val="9"/>
            <color indexed="81"/>
            <rFont val="Tahoma"/>
            <family val="2"/>
          </rPr>
          <t xml:space="preserve">
hier stond ok maar wat is dit?
</t>
        </r>
      </text>
    </comment>
    <comment ref="H54" authorId="0" shapeId="0" xr:uid="{2F64C27A-BB49-43A8-8AE3-8C8AC655CC1A}">
      <text>
        <r>
          <rPr>
            <b/>
            <sz val="9"/>
            <color indexed="81"/>
            <rFont val="Tahoma"/>
            <family val="2"/>
          </rPr>
          <t>Harmelen van, Eric:</t>
        </r>
        <r>
          <rPr>
            <sz val="9"/>
            <color indexed="81"/>
            <rFont val="Tahoma"/>
            <family val="2"/>
          </rPr>
          <t xml:space="preserve">
hier stond ok maar wat is dit?
</t>
        </r>
      </text>
    </comment>
    <comment ref="H55" authorId="0" shapeId="0" xr:uid="{D2976A74-2331-4C7B-89EE-21C0EDC4F850}">
      <text>
        <r>
          <rPr>
            <b/>
            <sz val="9"/>
            <color indexed="81"/>
            <rFont val="Tahoma"/>
            <family val="2"/>
          </rPr>
          <t>Harmelen van, Eric:</t>
        </r>
        <r>
          <rPr>
            <sz val="9"/>
            <color indexed="81"/>
            <rFont val="Tahoma"/>
            <family val="2"/>
          </rPr>
          <t xml:space="preserve">
hier stond ok maar wat is dit?
</t>
        </r>
      </text>
    </comment>
    <comment ref="H56" authorId="0" shapeId="0" xr:uid="{35A982EA-3406-4319-8D8A-97033E8EC0CE}">
      <text>
        <r>
          <rPr>
            <b/>
            <sz val="9"/>
            <color indexed="81"/>
            <rFont val="Tahoma"/>
            <family val="2"/>
          </rPr>
          <t>Harmelen van, Eric:</t>
        </r>
        <r>
          <rPr>
            <sz val="9"/>
            <color indexed="81"/>
            <rFont val="Tahoma"/>
            <family val="2"/>
          </rPr>
          <t xml:space="preserve">
hier stond ok maar wat is dit?
</t>
        </r>
      </text>
    </comment>
    <comment ref="H57" authorId="0" shapeId="0" xr:uid="{497DB889-A79B-4833-9E36-0BD8900627D7}">
      <text>
        <r>
          <rPr>
            <b/>
            <sz val="9"/>
            <color indexed="81"/>
            <rFont val="Tahoma"/>
            <family val="2"/>
          </rPr>
          <t>Harmelen van, Eric:</t>
        </r>
        <r>
          <rPr>
            <sz val="9"/>
            <color indexed="81"/>
            <rFont val="Tahoma"/>
            <family val="2"/>
          </rPr>
          <t xml:space="preserve">
hier stond ok maar wat is dit?
</t>
        </r>
      </text>
    </comment>
    <comment ref="H58" authorId="0" shapeId="0" xr:uid="{2E6B15CC-0EC0-4712-808B-6B0DEEC6EBB5}">
      <text>
        <r>
          <rPr>
            <b/>
            <sz val="9"/>
            <color indexed="81"/>
            <rFont val="Tahoma"/>
            <family val="2"/>
          </rPr>
          <t>Harmelen van, Eric:</t>
        </r>
        <r>
          <rPr>
            <sz val="9"/>
            <color indexed="81"/>
            <rFont val="Tahoma"/>
            <family val="2"/>
          </rPr>
          <t xml:space="preserve">
hier stond ok maar wat is dit?
</t>
        </r>
      </text>
    </comment>
    <comment ref="H59" authorId="0" shapeId="0" xr:uid="{5610B71A-F920-4948-AA84-C726ABC4212F}">
      <text>
        <r>
          <rPr>
            <b/>
            <sz val="9"/>
            <color indexed="81"/>
            <rFont val="Tahoma"/>
            <family val="2"/>
          </rPr>
          <t>Harmelen van, Eric:</t>
        </r>
        <r>
          <rPr>
            <sz val="9"/>
            <color indexed="81"/>
            <rFont val="Tahoma"/>
            <family val="2"/>
          </rPr>
          <t xml:space="preserve">
hier stond ok maar wat is dit?
</t>
        </r>
      </text>
    </comment>
    <comment ref="H60" authorId="0" shapeId="0" xr:uid="{91DA48D4-BC5B-4818-87CF-56712A4AD40C}">
      <text>
        <r>
          <rPr>
            <b/>
            <sz val="9"/>
            <color indexed="81"/>
            <rFont val="Tahoma"/>
            <family val="2"/>
          </rPr>
          <t>Harmelen van, Eric:</t>
        </r>
        <r>
          <rPr>
            <sz val="9"/>
            <color indexed="81"/>
            <rFont val="Tahoma"/>
            <family val="2"/>
          </rPr>
          <t xml:space="preserve">
hier stond ok maar wat is dit?
</t>
        </r>
      </text>
    </comment>
    <comment ref="H61" authorId="0" shapeId="0" xr:uid="{E9615142-B754-4DDA-9773-05D21ED558EE}">
      <text>
        <r>
          <rPr>
            <b/>
            <sz val="9"/>
            <color indexed="81"/>
            <rFont val="Tahoma"/>
            <family val="2"/>
          </rPr>
          <t>Harmelen van, Eric:</t>
        </r>
        <r>
          <rPr>
            <sz val="9"/>
            <color indexed="81"/>
            <rFont val="Tahoma"/>
            <family val="2"/>
          </rPr>
          <t xml:space="preserve">
hier stond ok maar wat is dit?
</t>
        </r>
      </text>
    </comment>
    <comment ref="H62" authorId="0" shapeId="0" xr:uid="{E62F2F23-D6FF-478C-91AF-20A7EA75A2E9}">
      <text>
        <r>
          <rPr>
            <b/>
            <sz val="9"/>
            <color indexed="81"/>
            <rFont val="Tahoma"/>
            <family val="2"/>
          </rPr>
          <t>Harmelen van, Eric:</t>
        </r>
        <r>
          <rPr>
            <sz val="9"/>
            <color indexed="81"/>
            <rFont val="Tahoma"/>
            <family val="2"/>
          </rPr>
          <t xml:space="preserve">
hier stond ok maar wat is dit?
</t>
        </r>
      </text>
    </comment>
    <comment ref="H63" authorId="0" shapeId="0" xr:uid="{0BE7CFFA-AC27-44C3-ACAF-47966FEC8AC1}">
      <text>
        <r>
          <rPr>
            <b/>
            <sz val="9"/>
            <color indexed="81"/>
            <rFont val="Tahoma"/>
            <family val="2"/>
          </rPr>
          <t>Harmelen van, Eric:</t>
        </r>
        <r>
          <rPr>
            <sz val="9"/>
            <color indexed="81"/>
            <rFont val="Tahoma"/>
            <family val="2"/>
          </rPr>
          <t xml:space="preserve">
hier stond ok maar wat is dit?
</t>
        </r>
      </text>
    </comment>
    <comment ref="H64" authorId="0" shapeId="0" xr:uid="{9E5C6858-C6B6-4FBB-A00D-C17799AEFA68}">
      <text>
        <r>
          <rPr>
            <b/>
            <sz val="9"/>
            <color indexed="81"/>
            <rFont val="Tahoma"/>
            <family val="2"/>
          </rPr>
          <t>Harmelen van, Eric:</t>
        </r>
        <r>
          <rPr>
            <sz val="9"/>
            <color indexed="81"/>
            <rFont val="Tahoma"/>
            <family val="2"/>
          </rPr>
          <t xml:space="preserve">
hier stond ok maar wat is dit?
</t>
        </r>
      </text>
    </comment>
    <comment ref="H65" authorId="0" shapeId="0" xr:uid="{70208165-9379-40CD-9932-A033D3541A83}">
      <text>
        <r>
          <rPr>
            <b/>
            <sz val="9"/>
            <color indexed="81"/>
            <rFont val="Tahoma"/>
            <family val="2"/>
          </rPr>
          <t>Harmelen van, Eric:</t>
        </r>
        <r>
          <rPr>
            <sz val="9"/>
            <color indexed="81"/>
            <rFont val="Tahoma"/>
            <family val="2"/>
          </rPr>
          <t xml:space="preserve">
hier stond ok maar wat is dit?
</t>
        </r>
      </text>
    </comment>
    <comment ref="H66" authorId="0" shapeId="0" xr:uid="{2B508D92-4338-4C2A-A673-F9E7DC77B351}">
      <text>
        <r>
          <rPr>
            <b/>
            <sz val="9"/>
            <color indexed="81"/>
            <rFont val="Tahoma"/>
            <family val="2"/>
          </rPr>
          <t>Harmelen van, Eric:</t>
        </r>
        <r>
          <rPr>
            <sz val="9"/>
            <color indexed="81"/>
            <rFont val="Tahoma"/>
            <family val="2"/>
          </rPr>
          <t xml:space="preserve">
hier stond ok maar wat is dit?
</t>
        </r>
      </text>
    </comment>
    <comment ref="H67" authorId="0" shapeId="0" xr:uid="{C3BACEBA-3DA2-4408-95D7-90C00D9B5D49}">
      <text>
        <r>
          <rPr>
            <b/>
            <sz val="9"/>
            <color indexed="81"/>
            <rFont val="Tahoma"/>
            <family val="2"/>
          </rPr>
          <t>Harmelen van, Eric:</t>
        </r>
        <r>
          <rPr>
            <sz val="9"/>
            <color indexed="81"/>
            <rFont val="Tahoma"/>
            <family val="2"/>
          </rPr>
          <t xml:space="preserve">
hier stond ok maar wat is dit?
</t>
        </r>
      </text>
    </comment>
    <comment ref="H68" authorId="0" shapeId="0" xr:uid="{104A89A7-C9E2-4FA3-B47F-2AC16C899B05}">
      <text>
        <r>
          <rPr>
            <b/>
            <sz val="9"/>
            <color indexed="81"/>
            <rFont val="Tahoma"/>
            <family val="2"/>
          </rPr>
          <t>Harmelen van, Eric:</t>
        </r>
        <r>
          <rPr>
            <sz val="9"/>
            <color indexed="81"/>
            <rFont val="Tahoma"/>
            <family val="2"/>
          </rPr>
          <t xml:space="preserve">
hier stond ok maar wat is dit?
</t>
        </r>
      </text>
    </comment>
    <comment ref="H69" authorId="0" shapeId="0" xr:uid="{F495DDF7-98D4-4227-BDBA-1A24A18D4751}">
      <text>
        <r>
          <rPr>
            <b/>
            <sz val="9"/>
            <color indexed="81"/>
            <rFont val="Tahoma"/>
            <family val="2"/>
          </rPr>
          <t>Harmelen van, Eric:</t>
        </r>
        <r>
          <rPr>
            <sz val="9"/>
            <color indexed="81"/>
            <rFont val="Tahoma"/>
            <family val="2"/>
          </rPr>
          <t xml:space="preserve">
hier stond ok maar wat is dit?
</t>
        </r>
      </text>
    </comment>
    <comment ref="M70" authorId="0" shapeId="0" xr:uid="{FD43BF84-6C1F-4600-B54A-F90CCC0D854A}">
      <text>
        <r>
          <rPr>
            <b/>
            <sz val="9"/>
            <color indexed="81"/>
            <rFont val="Tahoma"/>
            <family val="2"/>
          </rPr>
          <t>Harmelen van, Eric:</t>
        </r>
        <r>
          <rPr>
            <sz val="9"/>
            <color indexed="81"/>
            <rFont val="Tahoma"/>
            <family val="2"/>
          </rPr>
          <t xml:space="preserve">
sept is de datum van ontwerp naar def plan aangepast
</t>
        </r>
      </text>
    </comment>
    <comment ref="M71" authorId="0" shapeId="0" xr:uid="{64B61BB8-361C-47B0-8547-5F2399145C8A}">
      <text>
        <r>
          <rPr>
            <b/>
            <sz val="9"/>
            <color indexed="81"/>
            <rFont val="Tahoma"/>
            <family val="2"/>
          </rPr>
          <t>Harmelen van, Eric:</t>
        </r>
        <r>
          <rPr>
            <sz val="9"/>
            <color indexed="81"/>
            <rFont val="Tahoma"/>
            <family val="2"/>
          </rPr>
          <t xml:space="preserve">
sept is de datum van ontwerp naar def plan aangepast
</t>
        </r>
      </text>
    </comment>
    <comment ref="M72" authorId="0" shapeId="0" xr:uid="{E4FB7D6F-6E25-42D3-B82D-63B0978B48C8}">
      <text>
        <r>
          <rPr>
            <b/>
            <sz val="9"/>
            <color indexed="81"/>
            <rFont val="Tahoma"/>
            <family val="2"/>
          </rPr>
          <t>Harmelen van, Eric:</t>
        </r>
        <r>
          <rPr>
            <sz val="9"/>
            <color indexed="81"/>
            <rFont val="Tahoma"/>
            <family val="2"/>
          </rPr>
          <t xml:space="preserve">
sept is de datum van ontwerp naar def plan aangepast
</t>
        </r>
      </text>
    </comment>
    <comment ref="G73" authorId="0" shapeId="0" xr:uid="{BC40A635-3DD9-424A-A3C0-DC07F8D7363E}">
      <text>
        <r>
          <rPr>
            <b/>
            <sz val="9"/>
            <color indexed="81"/>
            <rFont val="Tahoma"/>
            <family val="2"/>
          </rPr>
          <t>Harmelen van, Eric:</t>
        </r>
        <r>
          <rPr>
            <sz val="9"/>
            <color indexed="81"/>
            <rFont val="Tahoma"/>
            <family val="2"/>
          </rPr>
          <t xml:space="preserve">
dd 5-9-2022 iom Arnold code H1083 hier weggehaald en verplaatst naar kolom soorten want het is een soort !</t>
        </r>
      </text>
    </comment>
    <comment ref="H73" authorId="0" shapeId="0" xr:uid="{DA461F00-8932-46BA-A0CF-FC63C965A777}">
      <text>
        <r>
          <rPr>
            <b/>
            <sz val="9"/>
            <color indexed="81"/>
            <rFont val="Tahoma"/>
            <family val="2"/>
          </rPr>
          <t>Harmelen van, Eric:</t>
        </r>
        <r>
          <rPr>
            <sz val="9"/>
            <color indexed="81"/>
            <rFont val="Tahoma"/>
            <family val="2"/>
          </rPr>
          <t xml:space="preserve">
dd 5-9-2022 iom Arnold code H1083
verplaatst van kolom habitattype naar kolom soorten want het is een soort !</t>
        </r>
      </text>
    </comment>
    <comment ref="M73" authorId="0" shapeId="0" xr:uid="{6F40DDA6-8587-4B01-9F09-D88DBBB6B6F6}">
      <text>
        <r>
          <rPr>
            <b/>
            <sz val="9"/>
            <color indexed="81"/>
            <rFont val="Tahoma"/>
            <family val="2"/>
          </rPr>
          <t>Harmelen van, Eric:</t>
        </r>
        <r>
          <rPr>
            <sz val="9"/>
            <color indexed="81"/>
            <rFont val="Tahoma"/>
            <family val="2"/>
          </rPr>
          <t xml:space="preserve">
sept is de datum van ontwerp naar def plan aangepast
</t>
        </r>
      </text>
    </comment>
    <comment ref="M74" authorId="0" shapeId="0" xr:uid="{8BA29A22-4C71-4814-8B19-24AB0458469F}">
      <text>
        <r>
          <rPr>
            <b/>
            <sz val="9"/>
            <color indexed="81"/>
            <rFont val="Tahoma"/>
            <family val="2"/>
          </rPr>
          <t>Harmelen van, Eric:</t>
        </r>
        <r>
          <rPr>
            <sz val="9"/>
            <color indexed="81"/>
            <rFont val="Tahoma"/>
            <family val="2"/>
          </rPr>
          <t xml:space="preserve">
sept is de datum van ontwerp naar def plan aangepast
</t>
        </r>
      </text>
    </comment>
    <comment ref="M75" authorId="0" shapeId="0" xr:uid="{AB3EA425-5607-4F93-B9BA-FC64D7FCD92C}">
      <text>
        <r>
          <rPr>
            <b/>
            <sz val="9"/>
            <color indexed="81"/>
            <rFont val="Tahoma"/>
            <family val="2"/>
          </rPr>
          <t>Harmelen van, Eric:</t>
        </r>
        <r>
          <rPr>
            <sz val="9"/>
            <color indexed="81"/>
            <rFont val="Tahoma"/>
            <family val="2"/>
          </rPr>
          <t xml:space="preserve">
sept is de datum van ontwerp naar def plan aangepast
</t>
        </r>
      </text>
    </comment>
    <comment ref="F76" authorId="0" shapeId="0" xr:uid="{57A16E54-9336-4D62-A6C1-2D23EC9466EB}">
      <text>
        <r>
          <rPr>
            <b/>
            <sz val="9"/>
            <color indexed="81"/>
            <rFont val="Tahoma"/>
            <family val="2"/>
          </rPr>
          <t>Harmelen van, Eric:</t>
        </r>
        <r>
          <rPr>
            <sz val="9"/>
            <color indexed="81"/>
            <rFont val="Tahoma"/>
            <family val="2"/>
          </rPr>
          <t xml:space="preserve">
13-8-2021: stond PAS maar moet PAS-aanvullende zijn</t>
        </r>
      </text>
    </comment>
    <comment ref="M76" authorId="0" shapeId="0" xr:uid="{F4960ABF-967E-4CF0-A2D7-8DF9C52F5DE9}">
      <text>
        <r>
          <rPr>
            <b/>
            <sz val="9"/>
            <color indexed="81"/>
            <rFont val="Tahoma"/>
            <family val="2"/>
          </rPr>
          <t>Harmelen van, Eric:</t>
        </r>
        <r>
          <rPr>
            <sz val="9"/>
            <color indexed="81"/>
            <rFont val="Tahoma"/>
            <family val="2"/>
          </rPr>
          <t xml:space="preserve">
sept is de datum van ontwerp naar def plan aangepast
</t>
        </r>
      </text>
    </comment>
    <comment ref="M77" authorId="0" shapeId="0" xr:uid="{D5491415-60B5-4F52-8508-A027EE632AEB}">
      <text>
        <r>
          <rPr>
            <b/>
            <sz val="9"/>
            <color indexed="81"/>
            <rFont val="Tahoma"/>
            <family val="2"/>
          </rPr>
          <t>Harmelen van, Eric:</t>
        </r>
        <r>
          <rPr>
            <sz val="9"/>
            <color indexed="81"/>
            <rFont val="Tahoma"/>
            <family val="2"/>
          </rPr>
          <t xml:space="preserve">
sept is de datum van ontwerp naar def plan aangepast
</t>
        </r>
      </text>
    </comment>
    <comment ref="M78" authorId="0" shapeId="0" xr:uid="{0D235E1F-6B3A-40DE-83AE-AFD93718B7E6}">
      <text>
        <r>
          <rPr>
            <b/>
            <sz val="9"/>
            <color indexed="81"/>
            <rFont val="Tahoma"/>
            <family val="2"/>
          </rPr>
          <t>Harmelen van, Eric:</t>
        </r>
        <r>
          <rPr>
            <sz val="9"/>
            <color indexed="81"/>
            <rFont val="Tahoma"/>
            <family val="2"/>
          </rPr>
          <t xml:space="preserve">
sept is de datum van ontwerp naar def plan aangepast
</t>
        </r>
      </text>
    </comment>
    <comment ref="M79" authorId="0" shapeId="0" xr:uid="{5CA9CB06-6397-4A70-AAFA-213BA43A25D0}">
      <text>
        <r>
          <rPr>
            <b/>
            <sz val="9"/>
            <color indexed="81"/>
            <rFont val="Tahoma"/>
            <family val="2"/>
          </rPr>
          <t>Harmelen van, Eric:</t>
        </r>
        <r>
          <rPr>
            <sz val="9"/>
            <color indexed="81"/>
            <rFont val="Tahoma"/>
            <family val="2"/>
          </rPr>
          <t xml:space="preserve">
sept is de datum van ontwerp naar def plan aangepast
</t>
        </r>
      </text>
    </comment>
    <comment ref="M80" authorId="0" shapeId="0" xr:uid="{74C8B3DF-BBAD-4523-9727-B399F4DE2434}">
      <text>
        <r>
          <rPr>
            <b/>
            <sz val="9"/>
            <color indexed="81"/>
            <rFont val="Tahoma"/>
            <family val="2"/>
          </rPr>
          <t>Harmelen van, Eric:</t>
        </r>
        <r>
          <rPr>
            <sz val="9"/>
            <color indexed="81"/>
            <rFont val="Tahoma"/>
            <family val="2"/>
          </rPr>
          <t xml:space="preserve">
sept is de datum van ontwerp naar def plan aangepast
</t>
        </r>
      </text>
    </comment>
    <comment ref="M81" authorId="0" shapeId="0" xr:uid="{AB57C7B2-8914-4ABE-AAB9-B96583F4F294}">
      <text>
        <r>
          <rPr>
            <b/>
            <sz val="9"/>
            <color indexed="81"/>
            <rFont val="Tahoma"/>
            <family val="2"/>
          </rPr>
          <t>Harmelen van, Eric:</t>
        </r>
        <r>
          <rPr>
            <sz val="9"/>
            <color indexed="81"/>
            <rFont val="Tahoma"/>
            <family val="2"/>
          </rPr>
          <t xml:space="preserve">
sept is de datum van ontwerp naar def plan aangepast
</t>
        </r>
      </text>
    </comment>
    <comment ref="M82" authorId="0" shapeId="0" xr:uid="{AE1628D2-32A2-4100-B404-A34ECD1530E1}">
      <text>
        <r>
          <rPr>
            <b/>
            <sz val="9"/>
            <color indexed="81"/>
            <rFont val="Tahoma"/>
            <family val="2"/>
          </rPr>
          <t>Harmelen van, Eric:</t>
        </r>
        <r>
          <rPr>
            <sz val="9"/>
            <color indexed="81"/>
            <rFont val="Tahoma"/>
            <family val="2"/>
          </rPr>
          <t xml:space="preserve">
sept is de datum van ontwerp naar def plan aangepast
</t>
        </r>
      </text>
    </comment>
    <comment ref="M83" authorId="0" shapeId="0" xr:uid="{C3A76EBF-964F-4018-B8AD-480678802EB4}">
      <text>
        <r>
          <rPr>
            <b/>
            <sz val="9"/>
            <color indexed="81"/>
            <rFont val="Tahoma"/>
            <family val="2"/>
          </rPr>
          <t>Harmelen van, Eric:</t>
        </r>
        <r>
          <rPr>
            <sz val="9"/>
            <color indexed="81"/>
            <rFont val="Tahoma"/>
            <family val="2"/>
          </rPr>
          <t xml:space="preserve">
sept is de datum van ontwerp naar def plan aangepast
</t>
        </r>
      </text>
    </comment>
    <comment ref="M84" authorId="0" shapeId="0" xr:uid="{7AA6E43A-22F9-4F52-8715-14BF811B4530}">
      <text>
        <r>
          <rPr>
            <b/>
            <sz val="9"/>
            <color indexed="81"/>
            <rFont val="Tahoma"/>
            <family val="2"/>
          </rPr>
          <t>Harmelen van, Eric:</t>
        </r>
        <r>
          <rPr>
            <sz val="9"/>
            <color indexed="81"/>
            <rFont val="Tahoma"/>
            <family val="2"/>
          </rPr>
          <t xml:space="preserve">
sept is de datum van ontwerp naar def plan aangepast
</t>
        </r>
      </text>
    </comment>
    <comment ref="M85" authorId="0" shapeId="0" xr:uid="{5ECF2C32-A74C-4E36-ACC6-32B37FDB6A26}">
      <text>
        <r>
          <rPr>
            <b/>
            <sz val="9"/>
            <color indexed="81"/>
            <rFont val="Tahoma"/>
            <family val="2"/>
          </rPr>
          <t>Harmelen van, Eric:</t>
        </r>
        <r>
          <rPr>
            <sz val="9"/>
            <color indexed="81"/>
            <rFont val="Tahoma"/>
            <family val="2"/>
          </rPr>
          <t xml:space="preserve">
sept is de datum van ontwerp naar def plan aangepast
</t>
        </r>
      </text>
    </comment>
    <comment ref="M86" authorId="0" shapeId="0" xr:uid="{BCD09F49-E650-4E6C-B424-7BFE2DAB963C}">
      <text>
        <r>
          <rPr>
            <b/>
            <sz val="9"/>
            <color indexed="81"/>
            <rFont val="Tahoma"/>
            <family val="2"/>
          </rPr>
          <t>Harmelen van, Eric:</t>
        </r>
        <r>
          <rPr>
            <sz val="9"/>
            <color indexed="81"/>
            <rFont val="Tahoma"/>
            <family val="2"/>
          </rPr>
          <t xml:space="preserve">
sept is de datum van ontwerp naar def plan aangepast
</t>
        </r>
      </text>
    </comment>
    <comment ref="M87" authorId="0" shapeId="0" xr:uid="{92C1AAD2-5153-4A6B-88B3-43B85C54E383}">
      <text>
        <r>
          <rPr>
            <b/>
            <sz val="9"/>
            <color indexed="81"/>
            <rFont val="Tahoma"/>
            <family val="2"/>
          </rPr>
          <t>Harmelen van, Eric:</t>
        </r>
        <r>
          <rPr>
            <sz val="9"/>
            <color indexed="81"/>
            <rFont val="Tahoma"/>
            <family val="2"/>
          </rPr>
          <t xml:space="preserve">
sept is de datum van ontwerp naar def plan aangepast
</t>
        </r>
      </text>
    </comment>
    <comment ref="M88" authorId="0" shapeId="0" xr:uid="{C5F204F8-2220-49D8-A710-5E8EB165971B}">
      <text>
        <r>
          <rPr>
            <b/>
            <sz val="9"/>
            <color indexed="81"/>
            <rFont val="Tahoma"/>
            <family val="2"/>
          </rPr>
          <t>Harmelen van, Eric:</t>
        </r>
        <r>
          <rPr>
            <sz val="9"/>
            <color indexed="81"/>
            <rFont val="Tahoma"/>
            <family val="2"/>
          </rPr>
          <t xml:space="preserve">
sept is de datum van ontwerp naar def plan aangepast
</t>
        </r>
      </text>
    </comment>
    <comment ref="M89" authorId="0" shapeId="0" xr:uid="{C0878B4F-39FF-45F1-908D-573863555C94}">
      <text>
        <r>
          <rPr>
            <b/>
            <sz val="9"/>
            <color indexed="81"/>
            <rFont val="Tahoma"/>
            <family val="2"/>
          </rPr>
          <t>Harmelen van, Eric:</t>
        </r>
        <r>
          <rPr>
            <sz val="9"/>
            <color indexed="81"/>
            <rFont val="Tahoma"/>
            <family val="2"/>
          </rPr>
          <t xml:space="preserve">
sept is de datum van ontwerp naar def plan aangepast
</t>
        </r>
      </text>
    </comment>
    <comment ref="M90" authorId="0" shapeId="0" xr:uid="{CC7766EE-9E52-4074-999A-5EC2A1A53794}">
      <text>
        <r>
          <rPr>
            <b/>
            <sz val="9"/>
            <color indexed="81"/>
            <rFont val="Tahoma"/>
            <family val="2"/>
          </rPr>
          <t>Harmelen van, Eric:</t>
        </r>
        <r>
          <rPr>
            <sz val="9"/>
            <color indexed="81"/>
            <rFont val="Tahoma"/>
            <family val="2"/>
          </rPr>
          <t xml:space="preserve">
sept is de datum van ontwerp naar def plan aangepast
</t>
        </r>
      </text>
    </comment>
    <comment ref="M91" authorId="0" shapeId="0" xr:uid="{0E603CC2-CE30-4CCC-A5A3-698566F2F803}">
      <text>
        <r>
          <rPr>
            <b/>
            <sz val="9"/>
            <color indexed="81"/>
            <rFont val="Tahoma"/>
            <family val="2"/>
          </rPr>
          <t>Harmelen van, Eric:</t>
        </r>
        <r>
          <rPr>
            <sz val="9"/>
            <color indexed="81"/>
            <rFont val="Tahoma"/>
            <family val="2"/>
          </rPr>
          <t xml:space="preserve">
sept is de datum van ontwerp naar def plan aangepast
</t>
        </r>
      </text>
    </comment>
    <comment ref="M92" authorId="0" shapeId="0" xr:uid="{D5BF6D38-4BA9-4FD3-A3AA-25A0BF964B9D}">
      <text>
        <r>
          <rPr>
            <b/>
            <sz val="9"/>
            <color indexed="81"/>
            <rFont val="Tahoma"/>
            <family val="2"/>
          </rPr>
          <t>Harmelen van, Eric:</t>
        </r>
        <r>
          <rPr>
            <sz val="9"/>
            <color indexed="81"/>
            <rFont val="Tahoma"/>
            <family val="2"/>
          </rPr>
          <t xml:space="preserve">
sept is de datum van ontwerp naar def plan aangepast
</t>
        </r>
      </text>
    </comment>
    <comment ref="M93" authorId="0" shapeId="0" xr:uid="{0FFFDB38-7757-47F9-B5F4-36222C7D3CC9}">
      <text>
        <r>
          <rPr>
            <b/>
            <sz val="9"/>
            <color indexed="81"/>
            <rFont val="Tahoma"/>
            <family val="2"/>
          </rPr>
          <t>Harmelen van, Eric:</t>
        </r>
        <r>
          <rPr>
            <sz val="9"/>
            <color indexed="81"/>
            <rFont val="Tahoma"/>
            <family val="2"/>
          </rPr>
          <t xml:space="preserve">
sept is de datum van ontwerp naar def plan aangepast
</t>
        </r>
      </text>
    </comment>
    <comment ref="M94" authorId="0" shapeId="0" xr:uid="{6B40D1C6-61B1-49FF-B138-F273884267F5}">
      <text>
        <r>
          <rPr>
            <b/>
            <sz val="9"/>
            <color indexed="81"/>
            <rFont val="Tahoma"/>
            <family val="2"/>
          </rPr>
          <t>Harmelen van, Eric:</t>
        </r>
        <r>
          <rPr>
            <sz val="9"/>
            <color indexed="81"/>
            <rFont val="Tahoma"/>
            <family val="2"/>
          </rPr>
          <t xml:space="preserve">
sept is de datum van ontwerp naar def plan aangepast
</t>
        </r>
      </text>
    </comment>
    <comment ref="M95" authorId="0" shapeId="0" xr:uid="{3242D747-3EAB-4568-84D2-871E5E426011}">
      <text>
        <r>
          <rPr>
            <b/>
            <sz val="9"/>
            <color indexed="81"/>
            <rFont val="Tahoma"/>
            <family val="2"/>
          </rPr>
          <t>Harmelen van, Eric:</t>
        </r>
        <r>
          <rPr>
            <sz val="9"/>
            <color indexed="81"/>
            <rFont val="Tahoma"/>
            <family val="2"/>
          </rPr>
          <t xml:space="preserve">
sept is de datum van ontwerp naar def plan aangepast
</t>
        </r>
      </text>
    </comment>
    <comment ref="G96" authorId="0" shapeId="0" xr:uid="{4C858848-169B-4D0B-A3D9-87A925C9E33C}">
      <text>
        <r>
          <rPr>
            <b/>
            <sz val="9"/>
            <color indexed="81"/>
            <rFont val="Tahoma"/>
            <family val="2"/>
          </rPr>
          <t>Harmelen van, Eric:</t>
        </r>
        <r>
          <rPr>
            <sz val="9"/>
            <color indexed="81"/>
            <rFont val="Tahoma"/>
            <family val="2"/>
          </rPr>
          <t xml:space="preserve">
dd 5-9-2022 iom Arnold code H1083 hier weggehaald en verplaatst naar kolom soorten want het is een soort !</t>
        </r>
      </text>
    </comment>
    <comment ref="H96" authorId="0" shapeId="0" xr:uid="{4CE65A38-FDEA-4BE3-B02F-AEB106567A27}">
      <text>
        <r>
          <rPr>
            <b/>
            <sz val="9"/>
            <color indexed="81"/>
            <rFont val="Tahoma"/>
            <family val="2"/>
          </rPr>
          <t>Harmelen van, Eric:</t>
        </r>
        <r>
          <rPr>
            <sz val="9"/>
            <color indexed="81"/>
            <rFont val="Tahoma"/>
            <family val="2"/>
          </rPr>
          <t xml:space="preserve">
dd 5-9-2022 iom Arnold code H1083
verplaatst van kolom habitattype naar kolom soorten want het is een soort !</t>
        </r>
      </text>
    </comment>
    <comment ref="M96" authorId="0" shapeId="0" xr:uid="{460E0BE1-9F1B-443C-9432-1FE4DB2A1BD8}">
      <text>
        <r>
          <rPr>
            <b/>
            <sz val="9"/>
            <color indexed="81"/>
            <rFont val="Tahoma"/>
            <family val="2"/>
          </rPr>
          <t>Harmelen van, Eric:</t>
        </r>
        <r>
          <rPr>
            <sz val="9"/>
            <color indexed="81"/>
            <rFont val="Tahoma"/>
            <family val="2"/>
          </rPr>
          <t xml:space="preserve">
sept is de datum van ontwerp naar def plan aangepast
</t>
        </r>
      </text>
    </comment>
    <comment ref="G97" authorId="0" shapeId="0" xr:uid="{83BA0F83-9499-4D00-AA0D-737DC10C7FD3}">
      <text>
        <r>
          <rPr>
            <b/>
            <sz val="9"/>
            <color indexed="81"/>
            <rFont val="Tahoma"/>
            <family val="2"/>
          </rPr>
          <t>Harmelen van, Eric:</t>
        </r>
        <r>
          <rPr>
            <sz val="9"/>
            <color indexed="81"/>
            <rFont val="Tahoma"/>
            <family val="2"/>
          </rPr>
          <t xml:space="preserve">
dd 5-9-2022 iom Arnold code H1083 hier weggehaald en verplaatst naar kolom soorten want het is een soort !</t>
        </r>
      </text>
    </comment>
    <comment ref="H97" authorId="0" shapeId="0" xr:uid="{E9F6818C-9A50-4F0F-8F63-6329299B3488}">
      <text>
        <r>
          <rPr>
            <b/>
            <sz val="9"/>
            <color indexed="81"/>
            <rFont val="Tahoma"/>
            <family val="2"/>
          </rPr>
          <t>Harmelen van, Eric:</t>
        </r>
        <r>
          <rPr>
            <sz val="9"/>
            <color indexed="81"/>
            <rFont val="Tahoma"/>
            <family val="2"/>
          </rPr>
          <t xml:space="preserve">
dd 5-9-2022 iom Arnold code H1083
verplaatst van kolom habitattype naar kolom soorten want het is een soort !</t>
        </r>
      </text>
    </comment>
    <comment ref="M97" authorId="0" shapeId="0" xr:uid="{6A0CF384-6DCE-4FC6-9087-911204593117}">
      <text>
        <r>
          <rPr>
            <b/>
            <sz val="9"/>
            <color indexed="81"/>
            <rFont val="Tahoma"/>
            <family val="2"/>
          </rPr>
          <t>Harmelen van, Eric:</t>
        </r>
        <r>
          <rPr>
            <sz val="9"/>
            <color indexed="81"/>
            <rFont val="Tahoma"/>
            <family val="2"/>
          </rPr>
          <t xml:space="preserve">
sept is de datum van ontwerp naar def plan aangepast
</t>
        </r>
      </text>
    </comment>
    <comment ref="M98" authorId="0" shapeId="0" xr:uid="{B3F136FA-237C-4838-859A-A3B66939D781}">
      <text>
        <r>
          <rPr>
            <b/>
            <sz val="9"/>
            <color indexed="81"/>
            <rFont val="Tahoma"/>
            <family val="2"/>
          </rPr>
          <t>Harmelen van, Eric:</t>
        </r>
        <r>
          <rPr>
            <sz val="9"/>
            <color indexed="81"/>
            <rFont val="Tahoma"/>
            <family val="2"/>
          </rPr>
          <t xml:space="preserve">
sept is de datum van ontwerp naar def plan aangepast
</t>
        </r>
      </text>
    </comment>
    <comment ref="G99" authorId="0" shapeId="0" xr:uid="{1426D499-F6C2-475C-A53E-3AFEDEED1CA0}">
      <text>
        <r>
          <rPr>
            <b/>
            <sz val="9"/>
            <color indexed="81"/>
            <rFont val="Tahoma"/>
            <family val="2"/>
          </rPr>
          <t>Harmelen van, Eric:</t>
        </r>
        <r>
          <rPr>
            <sz val="9"/>
            <color indexed="81"/>
            <rFont val="Tahoma"/>
            <family val="2"/>
          </rPr>
          <t xml:space="preserve">
dd 5-9-2022 iom Arnold code H1083 hier weggehaald en verplaatst naar kolom soorten want het is een soort !</t>
        </r>
      </text>
    </comment>
    <comment ref="H99" authorId="0" shapeId="0" xr:uid="{E30FEB18-A4E8-4E3D-AE51-2D129E6CEE34}">
      <text>
        <r>
          <rPr>
            <b/>
            <sz val="9"/>
            <color indexed="81"/>
            <rFont val="Tahoma"/>
            <family val="2"/>
          </rPr>
          <t>Harmelen van, Eric:</t>
        </r>
        <r>
          <rPr>
            <sz val="9"/>
            <color indexed="81"/>
            <rFont val="Tahoma"/>
            <family val="2"/>
          </rPr>
          <t xml:space="preserve">
dd 5-9-2022 iom Arnold code H1083
verplaatst van kolom habitattype naar kolom soorten want het is een soort !</t>
        </r>
      </text>
    </comment>
    <comment ref="M99" authorId="0" shapeId="0" xr:uid="{C543B557-BB9E-4D95-94C0-9E16132E2E15}">
      <text>
        <r>
          <rPr>
            <b/>
            <sz val="9"/>
            <color indexed="81"/>
            <rFont val="Tahoma"/>
            <family val="2"/>
          </rPr>
          <t>Harmelen van, Eric:</t>
        </r>
        <r>
          <rPr>
            <sz val="9"/>
            <color indexed="81"/>
            <rFont val="Tahoma"/>
            <family val="2"/>
          </rPr>
          <t xml:space="preserve">
sept is de datum van ontwerp naar def plan aangepast
</t>
        </r>
      </text>
    </comment>
    <comment ref="M101" authorId="0" shapeId="0" xr:uid="{8AD18819-07CD-4CFF-82CE-53A03403877F}">
      <text>
        <r>
          <rPr>
            <b/>
            <sz val="9"/>
            <color indexed="81"/>
            <rFont val="Tahoma"/>
            <family val="2"/>
          </rPr>
          <t>Harmelen van, Eric:</t>
        </r>
        <r>
          <rPr>
            <sz val="9"/>
            <color indexed="81"/>
            <rFont val="Tahoma"/>
            <family val="2"/>
          </rPr>
          <t xml:space="preserve">
sept is de datum van ontwerp naar def plan aangepast
</t>
        </r>
      </text>
    </comment>
    <comment ref="P101" authorId="0" shapeId="0" xr:uid="{6FD10476-6FEC-4F9A-B4D9-DF41F3923EA4}">
      <text>
        <r>
          <rPr>
            <b/>
            <sz val="9"/>
            <color indexed="81"/>
            <rFont val="Tahoma"/>
            <family val="2"/>
          </rPr>
          <t>Harmelen van, Eric:</t>
        </r>
        <r>
          <rPr>
            <sz val="9"/>
            <color indexed="81"/>
            <rFont val="Tahoma"/>
            <family val="2"/>
          </rPr>
          <t xml:space="preserve">
6-8-2021 stond 6 maar is fout is om de 2 jaar
</t>
        </r>
      </text>
    </comment>
    <comment ref="Q101" authorId="0" shapeId="0" xr:uid="{9B9F58AC-9537-4B94-8EA2-D73B6E3A94C7}">
      <text>
        <r>
          <rPr>
            <b/>
            <sz val="9"/>
            <color indexed="81"/>
            <rFont val="Tahoma"/>
            <family val="2"/>
          </rPr>
          <t>Harmelen van, Eric:</t>
        </r>
        <r>
          <rPr>
            <sz val="9"/>
            <color indexed="81"/>
            <rFont val="Tahoma"/>
            <family val="2"/>
          </rPr>
          <t xml:space="preserve">
6-8-2021 stond 6 maar is fout is om de 2 jaar
</t>
        </r>
      </text>
    </comment>
    <comment ref="M102" authorId="0" shapeId="0" xr:uid="{6D04AFAD-4DBB-428A-8B68-666D73224169}">
      <text>
        <r>
          <rPr>
            <b/>
            <sz val="9"/>
            <color indexed="81"/>
            <rFont val="Tahoma"/>
            <family val="2"/>
          </rPr>
          <t>Harmelen van, Eric:</t>
        </r>
        <r>
          <rPr>
            <sz val="9"/>
            <color indexed="81"/>
            <rFont val="Tahoma"/>
            <family val="2"/>
          </rPr>
          <t xml:space="preserve">
sept is de datum van ontwerp naar def plan aangepast
</t>
        </r>
      </text>
    </comment>
    <comment ref="G103" authorId="0" shapeId="0" xr:uid="{421AC670-951A-4978-AFC7-CA20A6C1C6F2}">
      <text>
        <r>
          <rPr>
            <b/>
            <sz val="9"/>
            <color indexed="81"/>
            <rFont val="Tahoma"/>
            <family val="2"/>
          </rPr>
          <t>Harmelen van, Eric:</t>
        </r>
        <r>
          <rPr>
            <sz val="9"/>
            <color indexed="81"/>
            <rFont val="Tahoma"/>
            <family val="2"/>
          </rPr>
          <t xml:space="preserve">
dd 5-9-2022 iom Arnold code H1083 hier weggehaald en verplaatst naar kolom soorten want het is een soort !</t>
        </r>
      </text>
    </comment>
    <comment ref="H103" authorId="0" shapeId="0" xr:uid="{0916A44A-7A37-4380-BD95-83F785908722}">
      <text>
        <r>
          <rPr>
            <b/>
            <sz val="9"/>
            <color indexed="81"/>
            <rFont val="Tahoma"/>
            <family val="2"/>
          </rPr>
          <t>Harmelen van, Eric:</t>
        </r>
        <r>
          <rPr>
            <sz val="9"/>
            <color indexed="81"/>
            <rFont val="Tahoma"/>
            <family val="2"/>
          </rPr>
          <t xml:space="preserve">
dd 5-9-2022 iom Arnold code H1083
verplaatst van kolom habitattype naar kolom soorten want het is een soort !</t>
        </r>
      </text>
    </comment>
    <comment ref="M103" authorId="0" shapeId="0" xr:uid="{F2ACE29F-329B-4678-B0E7-356E002DFAF8}">
      <text>
        <r>
          <rPr>
            <b/>
            <sz val="9"/>
            <color indexed="81"/>
            <rFont val="Tahoma"/>
            <family val="2"/>
          </rPr>
          <t>Harmelen van, Eric:</t>
        </r>
        <r>
          <rPr>
            <sz val="9"/>
            <color indexed="81"/>
            <rFont val="Tahoma"/>
            <family val="2"/>
          </rPr>
          <t xml:space="preserve">
sept is de datum van ontwerp naar def plan aangepast
</t>
        </r>
      </text>
    </comment>
    <comment ref="M104" authorId="0" shapeId="0" xr:uid="{90B74723-B3CB-4434-82BF-F83CC80FC2D6}">
      <text>
        <r>
          <rPr>
            <b/>
            <sz val="9"/>
            <color indexed="81"/>
            <rFont val="Tahoma"/>
            <family val="2"/>
          </rPr>
          <t>Harmelen van, Eric:</t>
        </r>
        <r>
          <rPr>
            <sz val="9"/>
            <color indexed="81"/>
            <rFont val="Tahoma"/>
            <family val="2"/>
          </rPr>
          <t xml:space="preserve">
sept is de datum van ontwerp naar def plan aangepast
</t>
        </r>
      </text>
    </comment>
    <comment ref="M105" authorId="0" shapeId="0" xr:uid="{69A0CEE1-238C-45C4-93E7-C95FF4EF5606}">
      <text>
        <r>
          <rPr>
            <b/>
            <sz val="9"/>
            <color indexed="81"/>
            <rFont val="Tahoma"/>
            <family val="2"/>
          </rPr>
          <t>Harmelen van, Eric:</t>
        </r>
        <r>
          <rPr>
            <sz val="9"/>
            <color indexed="81"/>
            <rFont val="Tahoma"/>
            <family val="2"/>
          </rPr>
          <t xml:space="preserve">
sept is de datum van ontwerp naar def plan aangepast
</t>
        </r>
      </text>
    </comment>
    <comment ref="M106" authorId="0" shapeId="0" xr:uid="{2C984361-F097-41D2-98A6-C82F3C5505DB}">
      <text>
        <r>
          <rPr>
            <b/>
            <sz val="9"/>
            <color indexed="81"/>
            <rFont val="Tahoma"/>
            <family val="2"/>
          </rPr>
          <t>Harmelen van, Eric:</t>
        </r>
        <r>
          <rPr>
            <sz val="9"/>
            <color indexed="81"/>
            <rFont val="Tahoma"/>
            <family val="2"/>
          </rPr>
          <t xml:space="preserve">
sept is de datum van ontwerp naar def plan aangepast
</t>
        </r>
      </text>
    </comment>
    <comment ref="M107" authorId="0" shapeId="0" xr:uid="{E18251F0-16B6-4083-A39B-9D3AFCDC7FA0}">
      <text>
        <r>
          <rPr>
            <b/>
            <sz val="9"/>
            <color indexed="81"/>
            <rFont val="Tahoma"/>
            <family val="2"/>
          </rPr>
          <t>Harmelen van, Eric:</t>
        </r>
        <r>
          <rPr>
            <sz val="9"/>
            <color indexed="81"/>
            <rFont val="Tahoma"/>
            <family val="2"/>
          </rPr>
          <t xml:space="preserve">
sept is de datum van ontwerp naar def plan aangepast
</t>
        </r>
      </text>
    </comment>
    <comment ref="G108" authorId="0" shapeId="0" xr:uid="{DEFDEA45-EB35-4008-ADA2-C5D927947254}">
      <text>
        <r>
          <rPr>
            <b/>
            <sz val="9"/>
            <color indexed="81"/>
            <rFont val="Tahoma"/>
            <family val="2"/>
          </rPr>
          <t>Harmelen van, Eric:</t>
        </r>
        <r>
          <rPr>
            <sz val="9"/>
            <color indexed="81"/>
            <rFont val="Tahoma"/>
            <family val="2"/>
          </rPr>
          <t xml:space="preserve">
dd 5-9-2022 iom Arnold code H1083 hier weggehaald en verplaatst naar kolom soorten want het is een soort !</t>
        </r>
      </text>
    </comment>
    <comment ref="H108" authorId="0" shapeId="0" xr:uid="{B373A129-78F7-4A2B-A7C6-2924487B526B}">
      <text>
        <r>
          <rPr>
            <b/>
            <sz val="9"/>
            <color indexed="81"/>
            <rFont val="Tahoma"/>
            <family val="2"/>
          </rPr>
          <t>Harmelen van, Eric:</t>
        </r>
        <r>
          <rPr>
            <sz val="9"/>
            <color indexed="81"/>
            <rFont val="Tahoma"/>
            <family val="2"/>
          </rPr>
          <t xml:space="preserve">
dd 5-9-2022 iom Arnold code H1083
verplaatst van kolom habitattype naar kolom soorten want het is een soort !</t>
        </r>
      </text>
    </comment>
    <comment ref="M108" authorId="0" shapeId="0" xr:uid="{49C3B6FF-1FFA-4C11-BE73-AF65FF60AA36}">
      <text>
        <r>
          <rPr>
            <b/>
            <sz val="9"/>
            <color indexed="81"/>
            <rFont val="Tahoma"/>
            <family val="2"/>
          </rPr>
          <t>Harmelen van, Eric:</t>
        </r>
        <r>
          <rPr>
            <sz val="9"/>
            <color indexed="81"/>
            <rFont val="Tahoma"/>
            <family val="2"/>
          </rPr>
          <t xml:space="preserve">
sept is de datum van ontwerp naar def plan aangepast
</t>
        </r>
      </text>
    </comment>
    <comment ref="G109" authorId="0" shapeId="0" xr:uid="{C39514E7-58D9-42CC-871B-B6C64F9059B9}">
      <text>
        <r>
          <rPr>
            <b/>
            <sz val="9"/>
            <color indexed="81"/>
            <rFont val="Tahoma"/>
            <family val="2"/>
          </rPr>
          <t>Harmelen van, Eric:</t>
        </r>
        <r>
          <rPr>
            <sz val="9"/>
            <color indexed="81"/>
            <rFont val="Tahoma"/>
            <family val="2"/>
          </rPr>
          <t xml:space="preserve">
dd 5-9-2022 iom Arnold code H1083 hier weggehaald en verplaatst naar kolom soorten want het is een soort !</t>
        </r>
      </text>
    </comment>
    <comment ref="H109" authorId="0" shapeId="0" xr:uid="{FC9036F4-212A-4D87-93B5-B9FAEA5F810E}">
      <text>
        <r>
          <rPr>
            <b/>
            <sz val="9"/>
            <color indexed="81"/>
            <rFont val="Tahoma"/>
            <family val="2"/>
          </rPr>
          <t>Harmelen van, Eric:</t>
        </r>
        <r>
          <rPr>
            <sz val="9"/>
            <color indexed="81"/>
            <rFont val="Tahoma"/>
            <family val="2"/>
          </rPr>
          <t xml:space="preserve">
dd 5-9-2022 iom Arnold code H1083
verplaatst van kolom habitattype naar kolom soorten want het is een soort !</t>
        </r>
      </text>
    </comment>
    <comment ref="M109" authorId="0" shapeId="0" xr:uid="{810814D1-0E4D-4359-B7C7-6A73A467E574}">
      <text>
        <r>
          <rPr>
            <b/>
            <sz val="9"/>
            <color indexed="81"/>
            <rFont val="Tahoma"/>
            <family val="2"/>
          </rPr>
          <t>Harmelen van, Eric:</t>
        </r>
        <r>
          <rPr>
            <sz val="9"/>
            <color indexed="81"/>
            <rFont val="Tahoma"/>
            <family val="2"/>
          </rPr>
          <t xml:space="preserve">
sept is de datum van ontwerp naar def plan aangepast
</t>
        </r>
      </text>
    </comment>
    <comment ref="G110" authorId="0" shapeId="0" xr:uid="{FC41EF9B-726B-49FB-B430-D94351AFE71A}">
      <text>
        <r>
          <rPr>
            <b/>
            <sz val="9"/>
            <color indexed="81"/>
            <rFont val="Tahoma"/>
            <family val="2"/>
          </rPr>
          <t>Harmelen van, Eric:</t>
        </r>
        <r>
          <rPr>
            <sz val="9"/>
            <color indexed="81"/>
            <rFont val="Tahoma"/>
            <family val="2"/>
          </rPr>
          <t xml:space="preserve">
dd 5-9-2022 iom Arnold code H1083 hier weggehaald en verplaatst naar kolom soorten want het is een soort !</t>
        </r>
      </text>
    </comment>
    <comment ref="H110" authorId="0" shapeId="0" xr:uid="{456229D4-7459-445D-84F7-250A72EF3983}">
      <text>
        <r>
          <rPr>
            <b/>
            <sz val="9"/>
            <color indexed="81"/>
            <rFont val="Tahoma"/>
            <family val="2"/>
          </rPr>
          <t>Harmelen van, Eric:</t>
        </r>
        <r>
          <rPr>
            <sz val="9"/>
            <color indexed="81"/>
            <rFont val="Tahoma"/>
            <family val="2"/>
          </rPr>
          <t xml:space="preserve">
dd 5-9-2022 iom Arnold code H1083
verplaatst van kolom habitattype naar kolom soorten want het is een soort !</t>
        </r>
      </text>
    </comment>
    <comment ref="M110" authorId="0" shapeId="0" xr:uid="{EB506B4B-D8E0-4C0D-BEFC-085B17B7A0E6}">
      <text>
        <r>
          <rPr>
            <b/>
            <sz val="9"/>
            <color indexed="81"/>
            <rFont val="Tahoma"/>
            <family val="2"/>
          </rPr>
          <t>Harmelen van, Eric:</t>
        </r>
        <r>
          <rPr>
            <sz val="9"/>
            <color indexed="81"/>
            <rFont val="Tahoma"/>
            <family val="2"/>
          </rPr>
          <t xml:space="preserve">
sept is de datum van ontwerp naar def plan aangepast
</t>
        </r>
      </text>
    </comment>
    <comment ref="M111" authorId="0" shapeId="0" xr:uid="{05D2055C-4D2B-4379-B9BD-F66DEC99271F}">
      <text>
        <r>
          <rPr>
            <b/>
            <sz val="9"/>
            <color indexed="81"/>
            <rFont val="Tahoma"/>
            <family val="2"/>
          </rPr>
          <t>Harmelen van, Eric:</t>
        </r>
        <r>
          <rPr>
            <sz val="9"/>
            <color indexed="81"/>
            <rFont val="Tahoma"/>
            <family val="2"/>
          </rPr>
          <t xml:space="preserve">
sept is de datum van ontwerp naar def plan aangepast
</t>
        </r>
      </text>
    </comment>
    <comment ref="M112" authorId="0" shapeId="0" xr:uid="{F0192687-F6ED-4C4A-B8C0-5DAA965CEEA4}">
      <text>
        <r>
          <rPr>
            <b/>
            <sz val="9"/>
            <color indexed="81"/>
            <rFont val="Tahoma"/>
            <family val="2"/>
          </rPr>
          <t>Harmelen van, Eric:</t>
        </r>
        <r>
          <rPr>
            <sz val="9"/>
            <color indexed="81"/>
            <rFont val="Tahoma"/>
            <family val="2"/>
          </rPr>
          <t xml:space="preserve">
sept is de datum van ontwerp naar def plan aangepast
</t>
        </r>
      </text>
    </comment>
    <comment ref="M113" authorId="0" shapeId="0" xr:uid="{F1BD3F30-07C7-46DF-B0CE-AFFCDABF87C3}">
      <text>
        <r>
          <rPr>
            <b/>
            <sz val="9"/>
            <color indexed="81"/>
            <rFont val="Tahoma"/>
            <family val="2"/>
          </rPr>
          <t>Harmelen van, Eric:</t>
        </r>
        <r>
          <rPr>
            <sz val="9"/>
            <color indexed="81"/>
            <rFont val="Tahoma"/>
            <family val="2"/>
          </rPr>
          <t xml:space="preserve">
sept is de datum van ontwerp naar def plan aangepast
</t>
        </r>
      </text>
    </comment>
    <comment ref="M114" authorId="0" shapeId="0" xr:uid="{C77DA1BD-6653-4954-A9A8-C722335F0DF8}">
      <text>
        <r>
          <rPr>
            <b/>
            <sz val="9"/>
            <color indexed="81"/>
            <rFont val="Tahoma"/>
            <family val="2"/>
          </rPr>
          <t>Harmelen van, Eric:</t>
        </r>
        <r>
          <rPr>
            <sz val="9"/>
            <color indexed="81"/>
            <rFont val="Tahoma"/>
            <family val="2"/>
          </rPr>
          <t xml:space="preserve">
sept is de datum van ontwerp naar def plan aangepast
</t>
        </r>
      </text>
    </comment>
    <comment ref="F115" authorId="0" shapeId="0" xr:uid="{D0075F8E-11AC-4C72-8512-DFBA479FDE42}">
      <text>
        <r>
          <rPr>
            <b/>
            <sz val="9"/>
            <color indexed="81"/>
            <rFont val="Tahoma"/>
            <family val="2"/>
          </rPr>
          <t xml:space="preserve">Harmelen van, Eric:23-8-2021: </t>
        </r>
        <r>
          <rPr>
            <sz val="9"/>
            <color indexed="81"/>
            <rFont val="Tahoma"/>
            <family val="2"/>
          </rPr>
          <t xml:space="preserve">
stond PAS tijdnes def ontw plan maar moet pas-aanvullend zijn !!</t>
        </r>
      </text>
    </comment>
    <comment ref="M115" authorId="0" shapeId="0" xr:uid="{711E0FEA-1737-42EC-A36D-A175A377F064}">
      <text>
        <r>
          <rPr>
            <b/>
            <sz val="9"/>
            <color indexed="81"/>
            <rFont val="Tahoma"/>
            <family val="2"/>
          </rPr>
          <t>Harmelen van, Eric:</t>
        </r>
        <r>
          <rPr>
            <sz val="9"/>
            <color indexed="81"/>
            <rFont val="Tahoma"/>
            <family val="2"/>
          </rPr>
          <t xml:space="preserve">
sept is de datum van ontwerp naar def plan aangepast
</t>
        </r>
      </text>
    </comment>
    <comment ref="M116" authorId="0" shapeId="0" xr:uid="{237B3C1A-A289-4048-9205-3A3E5AB1B0A3}">
      <text>
        <r>
          <rPr>
            <b/>
            <sz val="9"/>
            <color indexed="81"/>
            <rFont val="Tahoma"/>
            <family val="2"/>
          </rPr>
          <t>Harmelen van, Eric:</t>
        </r>
        <r>
          <rPr>
            <sz val="9"/>
            <color indexed="81"/>
            <rFont val="Tahoma"/>
            <family val="2"/>
          </rPr>
          <t xml:space="preserve">
sept is de datum van ontwerp naar def plan aangepast
</t>
        </r>
      </text>
    </comment>
    <comment ref="F117" authorId="0" shapeId="0" xr:uid="{E766EBDE-CD4F-4450-8088-253BF4B0CBCB}">
      <text>
        <r>
          <rPr>
            <b/>
            <sz val="9"/>
            <color indexed="81"/>
            <rFont val="Tahoma"/>
            <family val="2"/>
          </rPr>
          <t>Harmelen van, Eric:</t>
        </r>
        <r>
          <rPr>
            <sz val="9"/>
            <color indexed="81"/>
            <rFont val="Tahoma"/>
            <family val="2"/>
          </rPr>
          <t xml:space="preserve">
13-8-2021: stond PAS -aanvullend maar moet PAS zijn
</t>
        </r>
      </text>
    </comment>
    <comment ref="M117" authorId="0" shapeId="0" xr:uid="{A147BA38-A2FF-4DC5-A59D-8CCC7143B305}">
      <text>
        <r>
          <rPr>
            <b/>
            <sz val="9"/>
            <color indexed="81"/>
            <rFont val="Tahoma"/>
            <family val="2"/>
          </rPr>
          <t>Harmelen van, Eric:</t>
        </r>
        <r>
          <rPr>
            <sz val="9"/>
            <color indexed="81"/>
            <rFont val="Tahoma"/>
            <family val="2"/>
          </rPr>
          <t xml:space="preserve">
sept is de datum van ontwerp naar def plan aangepast
</t>
        </r>
      </text>
    </comment>
    <comment ref="M118" authorId="0" shapeId="0" xr:uid="{DB14C99C-F186-477A-A8D3-88ADBA9377A8}">
      <text>
        <r>
          <rPr>
            <b/>
            <sz val="9"/>
            <color indexed="81"/>
            <rFont val="Tahoma"/>
            <family val="2"/>
          </rPr>
          <t>Harmelen van, Eric:</t>
        </r>
        <r>
          <rPr>
            <sz val="9"/>
            <color indexed="81"/>
            <rFont val="Tahoma"/>
            <family val="2"/>
          </rPr>
          <t xml:space="preserve">
sept is de datum van ontwerp naar def plan aangepast
</t>
        </r>
      </text>
    </comment>
    <comment ref="M119" authorId="0" shapeId="0" xr:uid="{674D3A75-EC2E-4D2B-920F-164AECDFB918}">
      <text>
        <r>
          <rPr>
            <b/>
            <sz val="9"/>
            <color indexed="81"/>
            <rFont val="Tahoma"/>
            <family val="2"/>
          </rPr>
          <t>Harmelen van, Eric:</t>
        </r>
        <r>
          <rPr>
            <sz val="9"/>
            <color indexed="81"/>
            <rFont val="Tahoma"/>
            <family val="2"/>
          </rPr>
          <t xml:space="preserve">
sept is de datum van ontwerp naar def plan aangepast
</t>
        </r>
      </text>
    </comment>
    <comment ref="M120" authorId="0" shapeId="0" xr:uid="{1F29FAB3-2323-4D3A-B36A-87D38F6C4940}">
      <text>
        <r>
          <rPr>
            <b/>
            <sz val="9"/>
            <color indexed="81"/>
            <rFont val="Tahoma"/>
            <family val="2"/>
          </rPr>
          <t>Harmelen van, Eric:</t>
        </r>
        <r>
          <rPr>
            <sz val="9"/>
            <color indexed="81"/>
            <rFont val="Tahoma"/>
            <family val="2"/>
          </rPr>
          <t xml:space="preserve">
sept is de datum van ontwerp naar def plan aangepast
</t>
        </r>
      </text>
    </comment>
    <comment ref="G121" authorId="0" shapeId="0" xr:uid="{A135F9BD-D31A-4E93-B5AF-8A20C375BBA5}">
      <text>
        <r>
          <rPr>
            <b/>
            <sz val="9"/>
            <color indexed="81"/>
            <rFont val="Tahoma"/>
            <family val="2"/>
          </rPr>
          <t>Harmelen van, Eric:</t>
        </r>
        <r>
          <rPr>
            <sz val="9"/>
            <color indexed="81"/>
            <rFont val="Tahoma"/>
            <family val="2"/>
          </rPr>
          <t xml:space="preserve">
dd 5-9-2022 iom Arnold code H1083 hier weggehaald en verplaatst naar kolom soorten want het is een soort !</t>
        </r>
      </text>
    </comment>
    <comment ref="H121" authorId="0" shapeId="0" xr:uid="{5054042B-176B-47CB-8B6D-3D7B09631361}">
      <text>
        <r>
          <rPr>
            <b/>
            <sz val="9"/>
            <color indexed="81"/>
            <rFont val="Tahoma"/>
            <family val="2"/>
          </rPr>
          <t>Harmelen van, Eric:</t>
        </r>
        <r>
          <rPr>
            <sz val="9"/>
            <color indexed="81"/>
            <rFont val="Tahoma"/>
            <family val="2"/>
          </rPr>
          <t xml:space="preserve">
dd 5-9-2022 iom Arnold code H1083
verplaatst van kolom habitattype naar kolom soorten want het is een soort !</t>
        </r>
      </text>
    </comment>
    <comment ref="M121" authorId="0" shapeId="0" xr:uid="{50E8FA55-87F5-4428-90C5-3162EB0EE0E8}">
      <text>
        <r>
          <rPr>
            <b/>
            <sz val="9"/>
            <color indexed="81"/>
            <rFont val="Tahoma"/>
            <family val="2"/>
          </rPr>
          <t>Harmelen van, Eric:</t>
        </r>
        <r>
          <rPr>
            <sz val="9"/>
            <color indexed="81"/>
            <rFont val="Tahoma"/>
            <family val="2"/>
          </rPr>
          <t xml:space="preserve">
sept is de datum van ontwerp naar def plan aangepast
</t>
        </r>
      </text>
    </comment>
    <comment ref="M122" authorId="0" shapeId="0" xr:uid="{C9BC132A-DE12-4977-B8B8-D0429F5E2613}">
      <text>
        <r>
          <rPr>
            <b/>
            <sz val="9"/>
            <color indexed="81"/>
            <rFont val="Tahoma"/>
            <family val="2"/>
          </rPr>
          <t>Harmelen van, Eric:</t>
        </r>
        <r>
          <rPr>
            <sz val="9"/>
            <color indexed="81"/>
            <rFont val="Tahoma"/>
            <family val="2"/>
          </rPr>
          <t xml:space="preserve">
sept is de datum van ontwerp naar def plan aangepast
</t>
        </r>
      </text>
    </comment>
    <comment ref="F123" authorId="0" shapeId="0" xr:uid="{C0292421-C3B0-4DAE-89E7-560595782718}">
      <text>
        <r>
          <rPr>
            <b/>
            <sz val="9"/>
            <color indexed="81"/>
            <rFont val="Tahoma"/>
            <family val="2"/>
          </rPr>
          <t>Harmelen van, Eric:</t>
        </r>
        <r>
          <rPr>
            <sz val="9"/>
            <color indexed="81"/>
            <rFont val="Tahoma"/>
            <family val="2"/>
          </rPr>
          <t xml:space="preserve">
stond hier ten tijde van vaststellen ontwerpplan PAS !!!??</t>
        </r>
      </text>
    </comment>
    <comment ref="M123" authorId="0" shapeId="0" xr:uid="{FF121DA6-B534-42B0-B541-F3AD4EEC94F6}">
      <text>
        <r>
          <rPr>
            <b/>
            <sz val="9"/>
            <color indexed="81"/>
            <rFont val="Tahoma"/>
            <family val="2"/>
          </rPr>
          <t>Harmelen van, Eric:</t>
        </r>
        <r>
          <rPr>
            <sz val="9"/>
            <color indexed="81"/>
            <rFont val="Tahoma"/>
            <family val="2"/>
          </rPr>
          <t xml:space="preserve">
sept is de datum van ontwerp naar def plan aangepast
</t>
        </r>
      </text>
    </comment>
    <comment ref="H124" authorId="0" shapeId="0" xr:uid="{326A261E-B2B1-4D1D-831B-024F9559B121}">
      <text>
        <r>
          <rPr>
            <b/>
            <sz val="9"/>
            <color indexed="81"/>
            <rFont val="Tahoma"/>
            <family val="2"/>
          </rPr>
          <t>Harmelen van, Eric:</t>
        </r>
        <r>
          <rPr>
            <sz val="9"/>
            <color indexed="81"/>
            <rFont val="Tahoma"/>
            <family val="2"/>
          </rPr>
          <t xml:space="preserve">
hier stond ok maar wat is dit?
</t>
        </r>
      </text>
    </comment>
    <comment ref="H125" authorId="0" shapeId="0" xr:uid="{759A8841-7DA7-473E-B87A-E7361BFF2E97}">
      <text>
        <r>
          <rPr>
            <b/>
            <sz val="9"/>
            <color indexed="81"/>
            <rFont val="Tahoma"/>
            <family val="2"/>
          </rPr>
          <t>Harmelen van, Eric:</t>
        </r>
        <r>
          <rPr>
            <sz val="9"/>
            <color indexed="81"/>
            <rFont val="Tahoma"/>
            <family val="2"/>
          </rPr>
          <t xml:space="preserve">
hier stond ok maar wat is dit?
</t>
        </r>
      </text>
    </comment>
    <comment ref="H126" authorId="0" shapeId="0" xr:uid="{5E30C99E-EF76-4E65-B1A5-64284B697414}">
      <text>
        <r>
          <rPr>
            <b/>
            <sz val="9"/>
            <color indexed="81"/>
            <rFont val="Tahoma"/>
            <family val="2"/>
          </rPr>
          <t>Harmelen van, Eric:</t>
        </r>
        <r>
          <rPr>
            <sz val="9"/>
            <color indexed="81"/>
            <rFont val="Tahoma"/>
            <family val="2"/>
          </rPr>
          <t xml:space="preserve">
hier stond ok maar wat is dit?
</t>
        </r>
      </text>
    </comment>
    <comment ref="H127" authorId="0" shapeId="0" xr:uid="{245E4930-51C9-47DB-981F-06A551F26769}">
      <text>
        <r>
          <rPr>
            <b/>
            <sz val="9"/>
            <color indexed="81"/>
            <rFont val="Tahoma"/>
            <family val="2"/>
          </rPr>
          <t>Harmelen van, Eric:</t>
        </r>
        <r>
          <rPr>
            <sz val="9"/>
            <color indexed="81"/>
            <rFont val="Tahoma"/>
            <family val="2"/>
          </rPr>
          <t xml:space="preserve">
hier stond ok maar wat is dit?
</t>
        </r>
      </text>
    </comment>
    <comment ref="H128" authorId="0" shapeId="0" xr:uid="{A2D5D338-33F0-4C36-A9F2-4101C2F81814}">
      <text>
        <r>
          <rPr>
            <b/>
            <sz val="9"/>
            <color indexed="81"/>
            <rFont val="Tahoma"/>
            <family val="2"/>
          </rPr>
          <t>Harmelen van, Eric:</t>
        </r>
        <r>
          <rPr>
            <sz val="9"/>
            <color indexed="81"/>
            <rFont val="Tahoma"/>
            <family val="2"/>
          </rPr>
          <t xml:space="preserve">
hier stond ok maar wat is dit?
</t>
        </r>
      </text>
    </comment>
    <comment ref="H129" authorId="0" shapeId="0" xr:uid="{E490F2A2-E235-4B94-A7F0-3FF319380888}">
      <text>
        <r>
          <rPr>
            <b/>
            <sz val="9"/>
            <color indexed="81"/>
            <rFont val="Tahoma"/>
            <family val="2"/>
          </rPr>
          <t>Harmelen van, Eric:</t>
        </r>
        <r>
          <rPr>
            <sz val="9"/>
            <color indexed="81"/>
            <rFont val="Tahoma"/>
            <family val="2"/>
          </rPr>
          <t xml:space="preserve">
hier stond ok maar wat is dit?
</t>
        </r>
      </text>
    </comment>
    <comment ref="H130" authorId="0" shapeId="0" xr:uid="{3C33F6EF-60FB-4CC6-AB1C-5278146D587E}">
      <text>
        <r>
          <rPr>
            <b/>
            <sz val="9"/>
            <color indexed="81"/>
            <rFont val="Tahoma"/>
            <family val="2"/>
          </rPr>
          <t>Harmelen van, Eric:</t>
        </r>
        <r>
          <rPr>
            <sz val="9"/>
            <color indexed="81"/>
            <rFont val="Tahoma"/>
            <family val="2"/>
          </rPr>
          <t xml:space="preserve">
hier stond ok maar wat is dit?
</t>
        </r>
      </text>
    </comment>
    <comment ref="H131" authorId="0" shapeId="0" xr:uid="{F3FF67D1-D7C1-49E5-9D96-C0AC001DB48C}">
      <text>
        <r>
          <rPr>
            <b/>
            <sz val="9"/>
            <color indexed="81"/>
            <rFont val="Tahoma"/>
            <family val="2"/>
          </rPr>
          <t>Harmelen van, Eric:</t>
        </r>
        <r>
          <rPr>
            <sz val="9"/>
            <color indexed="81"/>
            <rFont val="Tahoma"/>
            <family val="2"/>
          </rPr>
          <t xml:space="preserve">
hier stond ok maar wat is dit?
</t>
        </r>
      </text>
    </comment>
    <comment ref="H132" authorId="0" shapeId="0" xr:uid="{75D3B01A-05AE-4A22-B802-B27FE2756D6C}">
      <text>
        <r>
          <rPr>
            <b/>
            <sz val="9"/>
            <color indexed="81"/>
            <rFont val="Tahoma"/>
            <family val="2"/>
          </rPr>
          <t>Harmelen van, Eric:</t>
        </r>
        <r>
          <rPr>
            <sz val="9"/>
            <color indexed="81"/>
            <rFont val="Tahoma"/>
            <family val="2"/>
          </rPr>
          <t xml:space="preserve">
hier stond ok maar wat is dit?
</t>
        </r>
      </text>
    </comment>
    <comment ref="H133" authorId="0" shapeId="0" xr:uid="{52DB158A-4105-4CE5-BA64-FE21A0033212}">
      <text>
        <r>
          <rPr>
            <b/>
            <sz val="9"/>
            <color indexed="81"/>
            <rFont val="Tahoma"/>
            <family val="2"/>
          </rPr>
          <t>Harmelen van, Eric:</t>
        </r>
        <r>
          <rPr>
            <sz val="9"/>
            <color indexed="81"/>
            <rFont val="Tahoma"/>
            <family val="2"/>
          </rPr>
          <t xml:space="preserve">
hier stond ok maar wat is dit?
</t>
        </r>
      </text>
    </comment>
    <comment ref="H134" authorId="0" shapeId="0" xr:uid="{34E59240-0F59-478A-B2D5-13A28CE198BA}">
      <text>
        <r>
          <rPr>
            <b/>
            <sz val="9"/>
            <color indexed="81"/>
            <rFont val="Tahoma"/>
            <family val="2"/>
          </rPr>
          <t>Harmelen van, Eric:</t>
        </r>
        <r>
          <rPr>
            <sz val="9"/>
            <color indexed="81"/>
            <rFont val="Tahoma"/>
            <family val="2"/>
          </rPr>
          <t xml:space="preserve">
hier stond ok maar wat is dit?
</t>
        </r>
      </text>
    </comment>
    <comment ref="H135" authorId="0" shapeId="0" xr:uid="{D3C849DB-6FFE-42B1-A5E6-D1F6D71B8674}">
      <text>
        <r>
          <rPr>
            <b/>
            <sz val="9"/>
            <color indexed="81"/>
            <rFont val="Tahoma"/>
            <family val="2"/>
          </rPr>
          <t>Harmelen van, Eric:</t>
        </r>
        <r>
          <rPr>
            <sz val="9"/>
            <color indexed="81"/>
            <rFont val="Tahoma"/>
            <family val="2"/>
          </rPr>
          <t xml:space="preserve">
hier stond ok maar wat is dit?
</t>
        </r>
      </text>
    </comment>
    <comment ref="H136" authorId="0" shapeId="0" xr:uid="{5301C307-D4B4-4AF8-9D09-4B0A343F6947}">
      <text>
        <r>
          <rPr>
            <b/>
            <sz val="9"/>
            <color indexed="81"/>
            <rFont val="Tahoma"/>
            <family val="2"/>
          </rPr>
          <t>Harmelen van, Eric:</t>
        </r>
        <r>
          <rPr>
            <sz val="9"/>
            <color indexed="81"/>
            <rFont val="Tahoma"/>
            <family val="2"/>
          </rPr>
          <t xml:space="preserve">
hier stond ok maar wat is dit?
</t>
        </r>
      </text>
    </comment>
    <comment ref="F139" authorId="0" shapeId="0" xr:uid="{58082DFE-7E29-4F33-A1B8-783D3D525F7E}">
      <text>
        <r>
          <rPr>
            <b/>
            <sz val="9"/>
            <color indexed="81"/>
            <rFont val="Tahoma"/>
            <family val="2"/>
          </rPr>
          <t>Harmelen van, Eric:</t>
        </r>
        <r>
          <rPr>
            <sz val="9"/>
            <color indexed="81"/>
            <rFont val="Tahoma"/>
            <family val="2"/>
          </rPr>
          <t xml:space="preserve">
stond PAS-aanvullend maar in overleg met Peter op 29-10-2019 gewijzigd in PAS veegbesluit </t>
        </r>
      </text>
    </comment>
    <comment ref="F146" authorId="0" shapeId="0" xr:uid="{46697A7B-2C7E-4289-8EFF-6406F4EFB82B}">
      <text>
        <r>
          <rPr>
            <b/>
            <sz val="9"/>
            <color indexed="81"/>
            <rFont val="Tahoma"/>
            <family val="2"/>
          </rPr>
          <t>Harmelen van, Eric:</t>
        </r>
        <r>
          <rPr>
            <sz val="9"/>
            <color indexed="81"/>
            <rFont val="Tahoma"/>
            <family val="2"/>
          </rPr>
          <t xml:space="preserve">
stond PAS-aanvullend maar in overleg met Peter op 29-10-2019 gewijzigd in PAS veegbesluit </t>
        </r>
      </text>
    </comment>
    <comment ref="O149" authorId="0" shapeId="0" xr:uid="{F1FB48C2-8899-45CF-BE82-ADEED50D64DB}">
      <text>
        <r>
          <rPr>
            <b/>
            <sz val="9"/>
            <color indexed="81"/>
            <rFont val="Tahoma"/>
            <family val="2"/>
          </rPr>
          <t>Harmelen van, Eric:</t>
        </r>
        <r>
          <rPr>
            <sz val="9"/>
            <color indexed="81"/>
            <rFont val="Tahoma"/>
            <family val="2"/>
          </rPr>
          <t xml:space="preserve">
stond SBB; Prov maar volgens peter alleeen Prvov zie mail 4-11-2019
</t>
        </r>
      </text>
    </comment>
    <comment ref="O150" authorId="0" shapeId="0" xr:uid="{90D480FE-960F-49E5-ABB3-1B371EE56A02}">
      <text>
        <r>
          <rPr>
            <b/>
            <sz val="9"/>
            <color indexed="81"/>
            <rFont val="Tahoma"/>
            <family val="2"/>
          </rPr>
          <t>Harmelen van, Eric:</t>
        </r>
        <r>
          <rPr>
            <sz val="9"/>
            <color indexed="81"/>
            <rFont val="Tahoma"/>
            <family val="2"/>
          </rPr>
          <t xml:space="preserve">
stond SBB; Prov maar volgens peter alleeen Prvov zie mail 4-11-2019
</t>
        </r>
      </text>
    </comment>
    <comment ref="O151" authorId="0" shapeId="0" xr:uid="{DEE68B64-C54A-41BA-BC2C-88ECCEFDB123}">
      <text>
        <r>
          <rPr>
            <b/>
            <sz val="9"/>
            <color indexed="81"/>
            <rFont val="Tahoma"/>
            <family val="2"/>
          </rPr>
          <t>Harmelen van, Eric:</t>
        </r>
        <r>
          <rPr>
            <sz val="9"/>
            <color indexed="81"/>
            <rFont val="Tahoma"/>
            <family val="2"/>
          </rPr>
          <t xml:space="preserve">
stond SBB; Prov maar volgens peter alleeen Prvov zie mail 4-11-2019
</t>
        </r>
      </text>
    </comment>
    <comment ref="O152" authorId="0" shapeId="0" xr:uid="{D5EAB00A-E229-4369-ABB8-A0F003C961B5}">
      <text>
        <r>
          <rPr>
            <b/>
            <sz val="9"/>
            <color indexed="81"/>
            <rFont val="Tahoma"/>
            <family val="2"/>
          </rPr>
          <t>Harmelen van, Eric:</t>
        </r>
        <r>
          <rPr>
            <sz val="9"/>
            <color indexed="81"/>
            <rFont val="Tahoma"/>
            <family val="2"/>
          </rPr>
          <t xml:space="preserve">
stond SBB; Prov maar volgens peter alleeen Prvov zie mail 4-11-2019
</t>
        </r>
      </text>
    </comment>
    <comment ref="G153" authorId="0" shapeId="0" xr:uid="{DAEAC35E-E928-4E79-8DB4-268D13C4E19C}">
      <text>
        <r>
          <rPr>
            <b/>
            <sz val="9"/>
            <color indexed="81"/>
            <rFont val="Tahoma"/>
            <family val="2"/>
          </rPr>
          <t xml:space="preserve">Harmelen van, Eric:21-302023: hier stond niet en vanuit n2000 plan zelf het habitattype ingevuld
</t>
        </r>
      </text>
    </comment>
    <comment ref="O153" authorId="0" shapeId="0" xr:uid="{719B8564-D991-42D2-B82F-8F2481D82A2F}">
      <text>
        <r>
          <rPr>
            <b/>
            <sz val="9"/>
            <color indexed="81"/>
            <rFont val="Tahoma"/>
            <family val="2"/>
          </rPr>
          <t>Harmelen van, Eric:</t>
        </r>
        <r>
          <rPr>
            <sz val="9"/>
            <color indexed="81"/>
            <rFont val="Tahoma"/>
            <family val="2"/>
          </rPr>
          <t xml:space="preserve">
stond SBB maar die moet volgens Peter LL zijn (zie mail 4-11-2019)
</t>
        </r>
      </text>
    </comment>
    <comment ref="F155" authorId="0" shapeId="0" xr:uid="{B17BEE64-A58C-4E1F-B7C0-A5F5219A2945}">
      <text>
        <r>
          <rPr>
            <b/>
            <sz val="9"/>
            <color indexed="81"/>
            <rFont val="Tahoma"/>
            <family val="2"/>
          </rPr>
          <t>Harmelen van, Eric:</t>
        </r>
        <r>
          <rPr>
            <sz val="9"/>
            <color indexed="81"/>
            <rFont val="Tahoma"/>
            <family val="2"/>
          </rPr>
          <t xml:space="preserve">
stond PAS-aanvullend maar in overleg met Peter op 29-10-2019 gewijzigd in PAS veegbesluit </t>
        </r>
      </text>
    </comment>
    <comment ref="N163" authorId="0" shapeId="0" xr:uid="{425F590C-7867-4616-8554-8701C5D44077}">
      <text>
        <r>
          <rPr>
            <b/>
            <sz val="9"/>
            <color indexed="81"/>
            <rFont val="Tahoma"/>
            <family val="2"/>
          </rPr>
          <t>Harmelen van, Eric:</t>
        </r>
        <r>
          <rPr>
            <sz val="9"/>
            <color indexed="81"/>
            <rFont val="Tahoma"/>
            <family val="2"/>
          </rPr>
          <t xml:space="preserve">
iom wim 27-11-2020 sond eenmalig maar nu cyclisch</t>
        </r>
      </text>
    </comment>
    <comment ref="P163" authorId="0" shapeId="0" xr:uid="{340D522A-CB14-4CD4-984B-FDC73F8859A1}">
      <text>
        <r>
          <rPr>
            <b/>
            <sz val="9"/>
            <color indexed="81"/>
            <rFont val="Tahoma"/>
            <family val="2"/>
          </rPr>
          <t>Harmelen van, Eric:</t>
        </r>
        <r>
          <rPr>
            <sz val="9"/>
            <color indexed="81"/>
            <rFont val="Tahoma"/>
            <family val="2"/>
          </rPr>
          <t xml:space="preserve">
iom wim 27-11-2020</t>
        </r>
      </text>
    </comment>
    <comment ref="Q163" authorId="0" shapeId="0" xr:uid="{979A2E62-3A60-451C-B8BC-C3282EAB0E71}">
      <text>
        <r>
          <rPr>
            <b/>
            <sz val="9"/>
            <color indexed="81"/>
            <rFont val="Tahoma"/>
            <family val="2"/>
          </rPr>
          <t>Harmelen van, Eric:</t>
        </r>
        <r>
          <rPr>
            <sz val="9"/>
            <color indexed="81"/>
            <rFont val="Tahoma"/>
            <family val="2"/>
          </rPr>
          <t xml:space="preserve">
iom wim 27-11-2020</t>
        </r>
      </text>
    </comment>
    <comment ref="N164" authorId="0" shapeId="0" xr:uid="{EE008D3F-EE04-43ED-994E-650CA792EF82}">
      <text>
        <r>
          <rPr>
            <b/>
            <sz val="9"/>
            <color indexed="81"/>
            <rFont val="Tahoma"/>
            <family val="2"/>
          </rPr>
          <t>Harmelen van, Eric:</t>
        </r>
        <r>
          <rPr>
            <sz val="9"/>
            <color indexed="81"/>
            <rFont val="Tahoma"/>
            <family val="2"/>
          </rPr>
          <t xml:space="preserve">
iom Wim 27-11-2020 was al 1 x per 6 jaar dus moet hier cyclisch staan
</t>
        </r>
      </text>
    </comment>
    <comment ref="F169" authorId="0" shapeId="0" xr:uid="{3AC7C155-F7BE-4002-91E2-B6F8E975F832}">
      <text>
        <r>
          <rPr>
            <b/>
            <sz val="9"/>
            <color indexed="81"/>
            <rFont val="Tahoma"/>
            <family val="2"/>
          </rPr>
          <t>Harmelen van, Eric:</t>
        </r>
        <r>
          <rPr>
            <sz val="9"/>
            <color indexed="81"/>
            <rFont val="Tahoma"/>
            <family val="2"/>
          </rPr>
          <t xml:space="preserve">
iom Milou op 3-5-2019 besproken en op PAS gezet ipv N2000/PAS</t>
        </r>
      </text>
    </comment>
    <comment ref="G169" authorId="0" shapeId="0" xr:uid="{A74F05DE-34C7-4217-9E4B-79DC4071C9B7}">
      <text>
        <r>
          <rPr>
            <b/>
            <sz val="9"/>
            <color indexed="81"/>
            <rFont val="Tahoma"/>
            <family val="2"/>
          </rPr>
          <t>Harmelen van, Eric:</t>
        </r>
        <r>
          <rPr>
            <sz val="9"/>
            <color indexed="81"/>
            <rFont val="Tahoma"/>
            <family val="2"/>
          </rPr>
          <t xml:space="preserve">
overige heide is de heide die in moziek ligt tussen de heide met wel een habitattype
</t>
        </r>
      </text>
    </comment>
    <comment ref="F176" authorId="0" shapeId="0" xr:uid="{5A3FC0D3-72DF-45BA-BB15-339AD004E03F}">
      <text>
        <r>
          <rPr>
            <b/>
            <sz val="9"/>
            <color indexed="81"/>
            <rFont val="Tahoma"/>
            <family val="2"/>
          </rPr>
          <t>Harmelen van, Eric:</t>
        </r>
        <r>
          <rPr>
            <sz val="9"/>
            <color indexed="81"/>
            <rFont val="Tahoma"/>
            <family val="2"/>
          </rPr>
          <t xml:space="preserve">
stand pas aanvullend
</t>
        </r>
      </text>
    </comment>
    <comment ref="F178" authorId="0" shapeId="0" xr:uid="{64A3736A-6C3A-4418-B88A-5BA1B9555404}">
      <text>
        <r>
          <rPr>
            <b/>
            <sz val="9"/>
            <color indexed="81"/>
            <rFont val="Tahoma"/>
            <family val="2"/>
          </rPr>
          <t>Harmelen van, Eric:</t>
        </r>
        <r>
          <rPr>
            <sz val="9"/>
            <color indexed="81"/>
            <rFont val="Tahoma"/>
            <family val="2"/>
          </rPr>
          <t xml:space="preserve">
stand pas aanvullend
</t>
        </r>
      </text>
    </comment>
    <comment ref="G186" authorId="0" shapeId="0" xr:uid="{F8DE7C19-48A2-4B46-B06B-97D1D96E23D2}">
      <text>
        <r>
          <rPr>
            <b/>
            <sz val="9"/>
            <color indexed="81"/>
            <rFont val="Tahoma"/>
            <family val="2"/>
          </rPr>
          <t xml:space="preserve">
Harmelen van, Eric:21-302023: hier stond niet en vanuit n2000 plan zelf het habitattype ingevuld</t>
        </r>
        <r>
          <rPr>
            <sz val="9"/>
            <color indexed="81"/>
            <rFont val="Tahoma"/>
            <family val="2"/>
          </rPr>
          <t xml:space="preserve">
hier stond eerst: overige heide is de heide die in moziek ligt tussen de heide met wel een habitattype
</t>
        </r>
      </text>
    </comment>
    <comment ref="F190" authorId="0" shapeId="0" xr:uid="{25C137D0-3064-442F-99C8-302B101D9530}">
      <text>
        <r>
          <rPr>
            <b/>
            <sz val="9"/>
            <color indexed="81"/>
            <rFont val="Tahoma"/>
            <family val="2"/>
          </rPr>
          <t>Harmelen van, Eric:</t>
        </r>
        <r>
          <rPr>
            <sz val="9"/>
            <color indexed="81"/>
            <rFont val="Tahoma"/>
            <family val="2"/>
          </rPr>
          <t xml:space="preserve">
stond eerst PAS aanvullend
</t>
        </r>
      </text>
    </comment>
    <comment ref="F191" authorId="0" shapeId="0" xr:uid="{A9B09BDB-A7FE-4F89-A594-8C9AEA7901DA}">
      <text>
        <r>
          <rPr>
            <b/>
            <sz val="9"/>
            <color indexed="81"/>
            <rFont val="Tahoma"/>
            <family val="2"/>
          </rPr>
          <t>Harmelen van, Eric:</t>
        </r>
        <r>
          <rPr>
            <sz val="9"/>
            <color indexed="81"/>
            <rFont val="Tahoma"/>
            <family val="2"/>
          </rPr>
          <t xml:space="preserve">
stond eerst PAS aanvullend
</t>
        </r>
      </text>
    </comment>
    <comment ref="G193" authorId="0" shapeId="0" xr:uid="{3DAA762B-3E84-442A-AC77-C12CAF89D735}">
      <text>
        <r>
          <rPr>
            <b/>
            <sz val="9"/>
            <color indexed="81"/>
            <rFont val="Tahoma"/>
            <family val="2"/>
          </rPr>
          <t>Harmelen van, Eric:</t>
        </r>
        <r>
          <rPr>
            <sz val="9"/>
            <color indexed="81"/>
            <rFont val="Tahoma"/>
            <family val="2"/>
          </rPr>
          <t xml:space="preserve">
21-4-2023: stond h92E0C maar moet H91E0C zijn</t>
        </r>
      </text>
    </comment>
    <comment ref="K194" authorId="0" shapeId="0" xr:uid="{795DA03D-B4DA-42CF-ADA0-D312044B5887}">
      <text>
        <r>
          <rPr>
            <b/>
            <sz val="9"/>
            <color indexed="81"/>
            <rFont val="Tahoma"/>
            <family val="2"/>
          </rPr>
          <t>Harmelen van, Eric:</t>
        </r>
        <r>
          <rPr>
            <sz val="9"/>
            <color indexed="81"/>
            <rFont val="Tahoma"/>
            <family val="2"/>
          </rPr>
          <t xml:space="preserve">
28-11-2023 iom Aegidia populatieonderzoek gewijzigd in Verspreidingsonderzoek</t>
        </r>
      </text>
    </comment>
    <comment ref="E203" authorId="0" shapeId="0" xr:uid="{128D382A-D73F-4770-9C9F-B03125E7A61C}">
      <text>
        <r>
          <rPr>
            <b/>
            <sz val="9"/>
            <color indexed="81"/>
            <rFont val="Tahoma"/>
            <family val="2"/>
          </rPr>
          <t>Harmelen van, Eric:</t>
        </r>
        <r>
          <rPr>
            <sz val="9"/>
            <color indexed="81"/>
            <rFont val="Tahoma"/>
            <family val="2"/>
          </rPr>
          <t xml:space="preserve">
stand 145.S.119 maar dat nummer was al gebruikt, dus Else heeft op 5-4-2019 een nieuw nummer hiervoor gemaakt :145.S.120</t>
        </r>
      </text>
    </comment>
    <comment ref="G203" authorId="0" shapeId="0" xr:uid="{A70C4FE3-F2DD-4784-910D-7E23F835F665}">
      <text>
        <r>
          <rPr>
            <b/>
            <sz val="9"/>
            <color indexed="81"/>
            <rFont val="Tahoma"/>
            <family val="2"/>
          </rPr>
          <t xml:space="preserve">
Harmelen van, Eric:21-302023: hier stond niet en vanuit n2000 plan zelf het habitattype ingevuld</t>
        </r>
        <r>
          <rPr>
            <sz val="9"/>
            <color indexed="81"/>
            <rFont val="Tahoma"/>
            <family val="2"/>
          </rPr>
          <t xml:space="preserve">
hier stond eerst: overige heide is de heide die in moziek ligt tussen de heide met wel een habitattype
</t>
        </r>
      </text>
    </comment>
    <comment ref="E220" authorId="0" shapeId="0" xr:uid="{CB2CE0E0-D2CB-4F70-990E-C4D033F68C2B}">
      <text>
        <r>
          <rPr>
            <b/>
            <sz val="9"/>
            <color indexed="81"/>
            <rFont val="Tahoma"/>
            <family val="2"/>
          </rPr>
          <t>Harmelen van, Eric:</t>
        </r>
        <r>
          <rPr>
            <sz val="9"/>
            <color indexed="81"/>
            <rFont val="Tahoma"/>
            <family val="2"/>
          </rPr>
          <t xml:space="preserve">
nu
mmer op 28-9-2020 dor Else toegekend</t>
        </r>
      </text>
    </comment>
    <comment ref="E221" authorId="0" shapeId="0" xr:uid="{49C9C592-E8F8-4CFD-8A72-62BF52B73BCD}">
      <text>
        <r>
          <rPr>
            <b/>
            <sz val="9"/>
            <color indexed="81"/>
            <rFont val="Tahoma"/>
            <family val="2"/>
          </rPr>
          <t>Harmelen van, Eric:</t>
        </r>
        <r>
          <rPr>
            <sz val="9"/>
            <color indexed="81"/>
            <rFont val="Tahoma"/>
            <family val="2"/>
          </rPr>
          <t xml:space="preserve">
146.c.304 LET OP IN N2000 PLAN STAAT: 146.N.C.304 ! Dit is op 28-9-2020 gewijzigd
</t>
        </r>
      </text>
    </comment>
    <comment ref="E222" authorId="0" shapeId="0" xr:uid="{3ED33345-BF60-477F-A01B-1A8EFBE6B708}">
      <text>
        <r>
          <rPr>
            <b/>
            <sz val="9"/>
            <color indexed="81"/>
            <rFont val="Tahoma"/>
            <family val="2"/>
          </rPr>
          <t>Harmelen van, Eric:</t>
        </r>
        <r>
          <rPr>
            <sz val="9"/>
            <color indexed="81"/>
            <rFont val="Tahoma"/>
            <family val="2"/>
          </rPr>
          <t xml:space="preserve">
146.c.305 LET OP IN N2000 PLAN STAAT: 146.N.C.305 ! Dit is op 28-9-2020 gewijzigd
</t>
        </r>
      </text>
    </comment>
    <comment ref="E223" authorId="0" shapeId="0" xr:uid="{4998FC8A-55A2-4516-B7F5-A9B9BB3B2EBD}">
      <text>
        <r>
          <rPr>
            <b/>
            <sz val="9"/>
            <color indexed="81"/>
            <rFont val="Tahoma"/>
            <family val="2"/>
          </rPr>
          <t>Harmelen van, Eric:</t>
        </r>
        <r>
          <rPr>
            <sz val="9"/>
            <color indexed="81"/>
            <rFont val="Tahoma"/>
            <family val="2"/>
          </rPr>
          <t xml:space="preserve">
stond 147.oz.45 maar dat moet 146.N.M.2 zijn 
</t>
        </r>
      </text>
    </comment>
    <comment ref="G224" authorId="0" shapeId="0" xr:uid="{A2A16D5E-474B-4D33-BC51-2AF6BEC60389}">
      <text>
        <r>
          <rPr>
            <b/>
            <sz val="9"/>
            <color indexed="81"/>
            <rFont val="Tahoma"/>
            <family val="2"/>
          </rPr>
          <t xml:space="preserve">Harmelen van, Eric:21-302023: hier stond niet en vanuit n2000 plan zelf het habitattype ingevuld
</t>
        </r>
      </text>
    </comment>
    <comment ref="G225" authorId="0" shapeId="0" xr:uid="{9AE774FC-2D93-4C3D-92F4-D58ED7B10B39}">
      <text>
        <r>
          <rPr>
            <b/>
            <sz val="9"/>
            <color indexed="81"/>
            <rFont val="Tahoma"/>
            <family val="2"/>
          </rPr>
          <t xml:space="preserve">Harmelen van, Eric:21-302023: hier stond niet en vanuit n2000 plan zelf het habitattype ingevuld
</t>
        </r>
      </text>
    </comment>
    <comment ref="E227" authorId="0" shapeId="0" xr:uid="{1354C176-F0B1-4DEC-A0E1-A79B46276A21}">
      <text>
        <r>
          <rPr>
            <b/>
            <sz val="9"/>
            <color indexed="81"/>
            <rFont val="Tahoma"/>
            <family val="2"/>
          </rPr>
          <t>Harmelen van, Eric:</t>
        </r>
        <r>
          <rPr>
            <sz val="9"/>
            <color indexed="81"/>
            <rFont val="Tahoma"/>
            <family val="2"/>
          </rPr>
          <t xml:space="preserve">
nu
mmer op 28-9-2020 dor Else toegekend, Code Rr is nog niet bekend: Peter vragen wat dit is !!
</t>
        </r>
      </text>
    </comment>
    <comment ref="I227" authorId="0" shapeId="0" xr:uid="{E0602A4B-D72F-4A02-A7D7-8121C7999407}">
      <text>
        <r>
          <rPr>
            <b/>
            <sz val="9"/>
            <color indexed="81"/>
            <rFont val="Tahoma"/>
            <family val="2"/>
          </rPr>
          <t>Harmelen van, Eric:</t>
        </r>
        <r>
          <rPr>
            <sz val="9"/>
            <color indexed="81"/>
            <rFont val="Tahoma"/>
            <family val="2"/>
          </rPr>
          <t xml:space="preserve">
nog melden bij Else
</t>
        </r>
      </text>
    </comment>
    <comment ref="G234" authorId="0" shapeId="0" xr:uid="{1F2546A9-91E4-4B41-A7FD-233973958A42}">
      <text>
        <r>
          <rPr>
            <b/>
            <sz val="9"/>
            <color indexed="81"/>
            <rFont val="Tahoma"/>
            <family val="2"/>
          </rPr>
          <t xml:space="preserve">Harmelen van, Eric:21-302023: hier stond niet en vanuit n2000 plan zelf het habitattype ingevuld
</t>
        </r>
      </text>
    </comment>
    <comment ref="F235" authorId="0" shapeId="0" xr:uid="{C4065AC1-4B34-4655-B076-8A65B945ECE8}">
      <text>
        <r>
          <rPr>
            <b/>
            <sz val="9"/>
            <color indexed="81"/>
            <rFont val="Tahoma"/>
            <family val="2"/>
          </rPr>
          <t>Harmelen van, Eric:</t>
        </r>
        <r>
          <rPr>
            <sz val="9"/>
            <color indexed="81"/>
            <rFont val="Tahoma"/>
            <family val="2"/>
          </rPr>
          <t xml:space="preserve">
stond PASV/N2000V maar in rapport staat deze bij PAS !
</t>
        </r>
      </text>
    </comment>
    <comment ref="H235" authorId="0" shapeId="0" xr:uid="{A598D18E-D819-41CA-9CC3-655CD44888FC}">
      <text>
        <r>
          <rPr>
            <b/>
            <sz val="9"/>
            <color indexed="81"/>
            <rFont val="Tahoma"/>
            <family val="2"/>
          </rPr>
          <t>Harmelen van, Eric:</t>
        </r>
        <r>
          <rPr>
            <sz val="9"/>
            <color indexed="81"/>
            <rFont val="Tahoma"/>
            <family val="2"/>
          </rPr>
          <t xml:space="preserve">
hier stond ok maar wat is dit?
</t>
        </r>
      </text>
    </comment>
    <comment ref="E236" authorId="0" shapeId="0" xr:uid="{121CCCEF-4B4D-48AA-9D4D-C074B8CFEE40}">
      <text>
        <r>
          <rPr>
            <b/>
            <sz val="9"/>
            <color indexed="81"/>
            <rFont val="Tahoma"/>
            <family val="2"/>
          </rPr>
          <t>Harmelen van, Eric:</t>
        </r>
        <r>
          <rPr>
            <sz val="9"/>
            <color indexed="81"/>
            <rFont val="Tahoma"/>
            <family val="2"/>
          </rPr>
          <t xml:space="preserve">
nummerop 28-9-2020 toegekend
</t>
        </r>
      </text>
    </comment>
    <comment ref="G238" authorId="0" shapeId="0" xr:uid="{BF915E49-4CEE-4A9B-988D-7A088BAD3181}">
      <text>
        <r>
          <rPr>
            <b/>
            <sz val="9"/>
            <color indexed="81"/>
            <rFont val="Tahoma"/>
            <family val="2"/>
          </rPr>
          <t>Harmelen van, Eric:</t>
        </r>
        <r>
          <rPr>
            <sz val="9"/>
            <color indexed="81"/>
            <rFont val="Tahoma"/>
            <family val="2"/>
          </rPr>
          <t xml:space="preserve">
21-3-2023 hier stond niets, maar vanuit het n2000 plan de habitattype opgezocht en hier ingevuld
</t>
        </r>
      </text>
    </comment>
    <comment ref="G239" authorId="0" shapeId="0" xr:uid="{3F66954C-1C95-4A58-A9AF-EC67A6109599}">
      <text>
        <r>
          <rPr>
            <b/>
            <sz val="9"/>
            <color indexed="81"/>
            <rFont val="Tahoma"/>
            <family val="2"/>
          </rPr>
          <t>Harmelen van, Eric:</t>
        </r>
        <r>
          <rPr>
            <sz val="9"/>
            <color indexed="81"/>
            <rFont val="Tahoma"/>
            <family val="2"/>
          </rPr>
          <t xml:space="preserve">
21-3-2023 hier stond niets, maar vanuit het n2000 plan de habitattype opgezocht en hier ingevuld
</t>
        </r>
      </text>
    </comment>
    <comment ref="T239" authorId="0" shapeId="0" xr:uid="{90B0F05E-EDA2-426B-848A-50981AC706BC}">
      <text>
        <r>
          <rPr>
            <b/>
            <sz val="9"/>
            <color indexed="81"/>
            <rFont val="Tahoma"/>
            <family val="2"/>
          </rPr>
          <t>Harmelen van, Eric:</t>
        </r>
        <r>
          <rPr>
            <sz val="9"/>
            <color indexed="81"/>
            <rFont val="Tahoma"/>
            <family val="2"/>
          </rPr>
          <t xml:space="preserve">
stond km maar moet per m1
</t>
        </r>
      </text>
    </comment>
    <comment ref="F240" authorId="0" shapeId="0" xr:uid="{8EB0FDFE-5963-4581-A601-52DA7ADF3C56}">
      <text>
        <r>
          <rPr>
            <b/>
            <sz val="9"/>
            <color indexed="81"/>
            <rFont val="Tahoma"/>
            <family val="2"/>
          </rPr>
          <t>Harmelen van, Eric:</t>
        </r>
        <r>
          <rPr>
            <sz val="9"/>
            <color indexed="81"/>
            <rFont val="Tahoma"/>
            <family val="2"/>
          </rPr>
          <t xml:space="preserve">
7-9-2021 PAS van gemaakt (daarvoor stond i n plan ook deels op N200 en deels op PAS: dit hier zo laten staan omdat de kosten niet bekend en geraamd zijn
</t>
        </r>
      </text>
    </comment>
    <comment ref="O241" authorId="0" shapeId="0" xr:uid="{E19D058D-902B-4E03-B0D4-90C0D5C6BFD7}">
      <text>
        <r>
          <rPr>
            <b/>
            <sz val="9"/>
            <color indexed="81"/>
            <rFont val="Tahoma"/>
            <family val="2"/>
          </rPr>
          <t>Harmelen van, Eric:</t>
        </r>
        <r>
          <rPr>
            <sz val="9"/>
            <color indexed="81"/>
            <rFont val="Tahoma"/>
            <family val="2"/>
          </rPr>
          <t xml:space="preserve">
1-3-2024: iom Thuis voorlopig provincie ingevuld
</t>
        </r>
      </text>
    </comment>
    <comment ref="E242" authorId="0" shapeId="0" xr:uid="{15281A26-DE12-4A91-8716-1BB7CAF43334}">
      <text>
        <r>
          <rPr>
            <b/>
            <sz val="9"/>
            <color indexed="81"/>
            <rFont val="Tahoma"/>
            <family val="2"/>
          </rPr>
          <t>Harmelen van, Eric:</t>
        </r>
        <r>
          <rPr>
            <sz val="9"/>
            <color indexed="81"/>
            <rFont val="Tahoma"/>
            <family val="2"/>
          </rPr>
          <t xml:space="preserve">
nr op 28-9-2020 toegekend
</t>
        </r>
      </text>
    </comment>
    <comment ref="E243" authorId="0" shapeId="0" xr:uid="{4BC8F679-0969-4DC2-8791-85DA01FC7DDC}">
      <text>
        <r>
          <rPr>
            <b/>
            <sz val="9"/>
            <color indexed="81"/>
            <rFont val="Tahoma"/>
            <family val="2"/>
          </rPr>
          <t>Harmelen van, Eric:</t>
        </r>
        <r>
          <rPr>
            <sz val="9"/>
            <color indexed="81"/>
            <rFont val="Tahoma"/>
            <family val="2"/>
          </rPr>
          <t xml:space="preserve">
nr op 28-9-2020 toegekend
</t>
        </r>
      </text>
    </comment>
    <comment ref="E244" authorId="0" shapeId="0" xr:uid="{07135BCB-3E20-48B2-9378-29DE9FF8DE78}">
      <text>
        <r>
          <rPr>
            <b/>
            <sz val="9"/>
            <color indexed="81"/>
            <rFont val="Tahoma"/>
            <family val="2"/>
          </rPr>
          <t>Harmelen van, Eric:</t>
        </r>
        <r>
          <rPr>
            <sz val="9"/>
            <color indexed="81"/>
            <rFont val="Tahoma"/>
            <family val="2"/>
          </rPr>
          <t xml:space="preserve">
nr op 28-9-2020 toegekend
</t>
        </r>
      </text>
    </comment>
    <comment ref="E245" authorId="0" shapeId="0" xr:uid="{A13CFE1C-AD0F-41C2-B2CA-2DC164EEF17E}">
      <text>
        <r>
          <rPr>
            <b/>
            <sz val="9"/>
            <color indexed="81"/>
            <rFont val="Tahoma"/>
            <family val="2"/>
          </rPr>
          <t>Harmelen van, Eric:</t>
        </r>
        <r>
          <rPr>
            <sz val="9"/>
            <color indexed="81"/>
            <rFont val="Tahoma"/>
            <family val="2"/>
          </rPr>
          <t xml:space="preserve">
nr op 28-9-2020 toegekend
</t>
        </r>
      </text>
    </comment>
    <comment ref="E246" authorId="0" shapeId="0" xr:uid="{A088C2EC-AF29-4268-A65A-A3B16CE16F18}">
      <text>
        <r>
          <rPr>
            <b/>
            <sz val="9"/>
            <color indexed="81"/>
            <rFont val="Tahoma"/>
            <family val="2"/>
          </rPr>
          <t>Harmelen van, Eric:</t>
        </r>
        <r>
          <rPr>
            <sz val="9"/>
            <color indexed="81"/>
            <rFont val="Tahoma"/>
            <family val="2"/>
          </rPr>
          <t xml:space="preserve">
nr op 28-9-2020 toegekend
</t>
        </r>
      </text>
    </comment>
    <comment ref="E247" authorId="0" shapeId="0" xr:uid="{52637273-DB2A-411C-A70E-7862B4A8B85B}">
      <text>
        <r>
          <rPr>
            <b/>
            <sz val="9"/>
            <color indexed="81"/>
            <rFont val="Tahoma"/>
            <family val="2"/>
          </rPr>
          <t>Harmelen van, Eric:</t>
        </r>
        <r>
          <rPr>
            <sz val="9"/>
            <color indexed="81"/>
            <rFont val="Tahoma"/>
            <family val="2"/>
          </rPr>
          <t xml:space="preserve">
nr op 28-9-2020 toegekend
</t>
        </r>
      </text>
    </comment>
    <comment ref="H247" authorId="0" shapeId="0" xr:uid="{C64BA7A0-E8B7-4D80-A0A6-7770F6A402EA}">
      <text>
        <r>
          <rPr>
            <b/>
            <sz val="9"/>
            <color indexed="81"/>
            <rFont val="Tahoma"/>
            <family val="2"/>
          </rPr>
          <t>Harmelen van, Eric:</t>
        </r>
        <r>
          <rPr>
            <sz val="9"/>
            <color indexed="81"/>
            <rFont val="Tahoma"/>
            <family val="2"/>
          </rPr>
          <t xml:space="preserve">
STOND Bittervoorn, kleine modderkruiper, Rivierdonderpad</t>
        </r>
      </text>
    </comment>
    <comment ref="E248" authorId="0" shapeId="0" xr:uid="{84293A4C-9626-466C-B5D4-C08511FD0F70}">
      <text>
        <r>
          <rPr>
            <b/>
            <sz val="9"/>
            <color indexed="81"/>
            <rFont val="Tahoma"/>
            <family val="2"/>
          </rPr>
          <t>Harmelen van, Eric:</t>
        </r>
        <r>
          <rPr>
            <sz val="9"/>
            <color indexed="81"/>
            <rFont val="Tahoma"/>
            <family val="2"/>
          </rPr>
          <t xml:space="preserve">
nr op 28-9-2020 toegekend
</t>
        </r>
      </text>
    </comment>
    <comment ref="E249" authorId="0" shapeId="0" xr:uid="{41E4D555-83C5-4977-995A-589BC6D6AAC7}">
      <text>
        <r>
          <rPr>
            <b/>
            <sz val="9"/>
            <color indexed="81"/>
            <rFont val="Tahoma"/>
            <family val="2"/>
          </rPr>
          <t>Harmelen van, Eric:</t>
        </r>
        <r>
          <rPr>
            <sz val="9"/>
            <color indexed="81"/>
            <rFont val="Tahoma"/>
            <family val="2"/>
          </rPr>
          <t xml:space="preserve">
nr op 28-9-2020 toegekend
</t>
        </r>
      </text>
    </comment>
    <comment ref="E250" authorId="0" shapeId="0" xr:uid="{333084CC-9058-46F3-9383-373B07730A35}">
      <text>
        <r>
          <rPr>
            <b/>
            <sz val="9"/>
            <color indexed="81"/>
            <rFont val="Tahoma"/>
            <family val="2"/>
          </rPr>
          <t>Harmelen van, Eric:</t>
        </r>
        <r>
          <rPr>
            <sz val="9"/>
            <color indexed="81"/>
            <rFont val="Tahoma"/>
            <family val="2"/>
          </rPr>
          <t xml:space="preserve">
nr op 28-9-2020 toegekend
</t>
        </r>
      </text>
    </comment>
    <comment ref="E251" authorId="0" shapeId="0" xr:uid="{D1FF8215-CE07-44F3-993F-6EBEA4DECAD7}">
      <text>
        <r>
          <rPr>
            <b/>
            <sz val="9"/>
            <color indexed="81"/>
            <rFont val="Tahoma"/>
            <family val="2"/>
          </rPr>
          <t>Harmelen van, Eric:</t>
        </r>
        <r>
          <rPr>
            <sz val="9"/>
            <color indexed="81"/>
            <rFont val="Tahoma"/>
            <family val="2"/>
          </rPr>
          <t xml:space="preserve">
nr op 28-9-2020 toegekend
</t>
        </r>
      </text>
    </comment>
    <comment ref="E252" authorId="0" shapeId="0" xr:uid="{768A35FF-69EA-4672-A14A-7ABCA0E31498}">
      <text>
        <r>
          <rPr>
            <b/>
            <sz val="9"/>
            <color indexed="81"/>
            <rFont val="Tahoma"/>
            <family val="2"/>
          </rPr>
          <t>Harmelen van, Eric:</t>
        </r>
        <r>
          <rPr>
            <sz val="9"/>
            <color indexed="81"/>
            <rFont val="Tahoma"/>
            <family val="2"/>
          </rPr>
          <t xml:space="preserve">
nr op 28-9-2020 toegekend
</t>
        </r>
      </text>
    </comment>
    <comment ref="E253" authorId="0" shapeId="0" xr:uid="{7438CB2C-007E-472F-8BB9-4F814A4A6D05}">
      <text>
        <r>
          <rPr>
            <b/>
            <sz val="9"/>
            <color indexed="81"/>
            <rFont val="Tahoma"/>
            <family val="2"/>
          </rPr>
          <t>Harmelen van, Eric:</t>
        </r>
        <r>
          <rPr>
            <sz val="9"/>
            <color indexed="81"/>
            <rFont val="Tahoma"/>
            <family val="2"/>
          </rPr>
          <t xml:space="preserve">
nr op 28-9-2020 toegekend
</t>
        </r>
      </text>
    </comment>
    <comment ref="E254" authorId="0" shapeId="0" xr:uid="{4D2136C9-0376-4A6A-B6AD-72BF195B7AF4}">
      <text>
        <r>
          <rPr>
            <b/>
            <sz val="9"/>
            <color indexed="81"/>
            <rFont val="Tahoma"/>
            <family val="2"/>
          </rPr>
          <t>Harmelen van, Eric:</t>
        </r>
        <r>
          <rPr>
            <sz val="9"/>
            <color indexed="81"/>
            <rFont val="Tahoma"/>
            <family val="2"/>
          </rPr>
          <t xml:space="preserve">
nr op 28-9-2020 toegekend
</t>
        </r>
      </text>
    </comment>
    <comment ref="E255" authorId="0" shapeId="0" xr:uid="{E2BB6AEA-93CD-4757-8B72-7B6FF83C3235}">
      <text>
        <r>
          <rPr>
            <b/>
            <sz val="9"/>
            <color indexed="81"/>
            <rFont val="Tahoma"/>
            <family val="2"/>
          </rPr>
          <t>Harmelen van, Eric:</t>
        </r>
        <r>
          <rPr>
            <sz val="9"/>
            <color indexed="81"/>
            <rFont val="Tahoma"/>
            <family val="2"/>
          </rPr>
          <t xml:space="preserve">
nr op 28-9-2020 toegekend
</t>
        </r>
      </text>
    </comment>
    <comment ref="E256" authorId="0" shapeId="0" xr:uid="{6DCA0D92-CD33-4FFE-B3C3-513C0B1A0F13}">
      <text>
        <r>
          <rPr>
            <b/>
            <sz val="9"/>
            <color indexed="81"/>
            <rFont val="Tahoma"/>
            <family val="2"/>
          </rPr>
          <t>Harmelen van, Eric:</t>
        </r>
        <r>
          <rPr>
            <sz val="9"/>
            <color indexed="81"/>
            <rFont val="Tahoma"/>
            <family val="2"/>
          </rPr>
          <t xml:space="preserve">
nr op 28-9-2020 toegekend
</t>
        </r>
      </text>
    </comment>
    <comment ref="E257" authorId="0" shapeId="0" xr:uid="{D975BB55-01A4-4B66-A985-4A3539B9A610}">
      <text>
        <r>
          <rPr>
            <b/>
            <sz val="9"/>
            <color indexed="81"/>
            <rFont val="Tahoma"/>
            <family val="2"/>
          </rPr>
          <t>Harmelen van, Eric:</t>
        </r>
        <r>
          <rPr>
            <sz val="9"/>
            <color indexed="81"/>
            <rFont val="Tahoma"/>
            <family val="2"/>
          </rPr>
          <t xml:space="preserve">
nr op 28-9-2020 toegekend
</t>
        </r>
      </text>
    </comment>
    <comment ref="E258" authorId="0" shapeId="0" xr:uid="{78C99F6C-A3E0-49ED-BF6A-DC885B8CA38A}">
      <text>
        <r>
          <rPr>
            <b/>
            <sz val="9"/>
            <color indexed="81"/>
            <rFont val="Tahoma"/>
            <family val="2"/>
          </rPr>
          <t>Harmelen van, Eric:</t>
        </r>
        <r>
          <rPr>
            <sz val="9"/>
            <color indexed="81"/>
            <rFont val="Tahoma"/>
            <family val="2"/>
          </rPr>
          <t xml:space="preserve">
nr op 28-9-2020 toegekend
</t>
        </r>
      </text>
    </comment>
    <comment ref="E259" authorId="0" shapeId="0" xr:uid="{A4B7583C-3364-4BF8-9AE1-2CBD4FA2EC96}">
      <text>
        <r>
          <rPr>
            <b/>
            <sz val="9"/>
            <color indexed="81"/>
            <rFont val="Tahoma"/>
            <family val="2"/>
          </rPr>
          <t>Harmelen van, Eric:</t>
        </r>
        <r>
          <rPr>
            <sz val="9"/>
            <color indexed="81"/>
            <rFont val="Tahoma"/>
            <family val="2"/>
          </rPr>
          <t xml:space="preserve">
nr op 28-9-2020 toegekend
</t>
        </r>
      </text>
    </comment>
    <comment ref="F259" authorId="0" shapeId="0" xr:uid="{F62E16A9-9046-4599-B008-7F17C9C02D19}">
      <text>
        <r>
          <rPr>
            <b/>
            <sz val="9"/>
            <color indexed="81"/>
            <rFont val="Tahoma"/>
            <family val="2"/>
          </rPr>
          <t>Harmelen van, Eric:</t>
        </r>
        <r>
          <rPr>
            <sz val="9"/>
            <color indexed="81"/>
            <rFont val="Tahoma"/>
            <family val="2"/>
          </rPr>
          <t xml:space="preserve">
Stond PAS/N2000 maar 
monitoring is N2000</t>
        </r>
      </text>
    </comment>
    <comment ref="E260" authorId="0" shapeId="0" xr:uid="{246C5A14-3E20-4959-BC0E-21804C8DE971}">
      <text>
        <r>
          <rPr>
            <b/>
            <sz val="9"/>
            <color indexed="81"/>
            <rFont val="Tahoma"/>
            <family val="2"/>
          </rPr>
          <t>Harmelen van, Eric:</t>
        </r>
        <r>
          <rPr>
            <sz val="9"/>
            <color indexed="81"/>
            <rFont val="Tahoma"/>
            <family val="2"/>
          </rPr>
          <t xml:space="preserve">
nr op 28-9-2020 toegekend
</t>
        </r>
      </text>
    </comment>
    <comment ref="H261" authorId="0" shapeId="0" xr:uid="{ABE0240B-6EEF-4EE7-9EA4-6D4C0887E080}">
      <text>
        <r>
          <rPr>
            <b/>
            <sz val="9"/>
            <color indexed="81"/>
            <rFont val="Tahoma"/>
            <family val="2"/>
          </rPr>
          <t>Harmelen van, Eric:</t>
        </r>
        <r>
          <rPr>
            <sz val="9"/>
            <color indexed="81"/>
            <rFont val="Tahoma"/>
            <family val="2"/>
          </rPr>
          <t xml:space="preserve">
hier stond ok maar wat is dit?
</t>
        </r>
      </text>
    </comment>
    <comment ref="H262" authorId="0" shapeId="0" xr:uid="{83C928C4-D0E1-4C70-B356-18E9A4161F83}">
      <text>
        <r>
          <rPr>
            <b/>
            <sz val="9"/>
            <color indexed="81"/>
            <rFont val="Tahoma"/>
            <family val="2"/>
          </rPr>
          <t>Harmelen van, Eric:</t>
        </r>
        <r>
          <rPr>
            <sz val="9"/>
            <color indexed="81"/>
            <rFont val="Tahoma"/>
            <family val="2"/>
          </rPr>
          <t xml:space="preserve">
hier stond ok maar wat is dit?
</t>
        </r>
      </text>
    </comment>
    <comment ref="G263" authorId="0" shapeId="0" xr:uid="{59152C68-53DB-42A0-8C08-C4FB357752C8}">
      <text>
        <r>
          <rPr>
            <b/>
            <sz val="9"/>
            <color indexed="81"/>
            <rFont val="Tahoma"/>
            <family val="2"/>
          </rPr>
          <t>Harmelen van, Eric:</t>
        </r>
        <r>
          <rPr>
            <sz val="9"/>
            <color indexed="81"/>
            <rFont val="Tahoma"/>
            <family val="2"/>
          </rPr>
          <t xml:space="preserve">
21-3-2023 hier stond niets, maar vanuit het n2000 plan de habitattype opgezocht en hier ingevuld
</t>
        </r>
      </text>
    </comment>
    <comment ref="G265" authorId="0" shapeId="0" xr:uid="{3BA95F82-34C1-4705-B23F-A379617D59DA}">
      <text>
        <r>
          <rPr>
            <b/>
            <sz val="9"/>
            <color indexed="81"/>
            <rFont val="Tahoma"/>
            <family val="2"/>
          </rPr>
          <t>Harmelen van, Eric:</t>
        </r>
        <r>
          <rPr>
            <sz val="9"/>
            <color indexed="81"/>
            <rFont val="Tahoma"/>
            <family val="2"/>
          </rPr>
          <t xml:space="preserve">
21-3-2023 hier stond alle habitattypen maar vanuit het n2000 plan de habitattype opgezocht en hier ingevuld
</t>
        </r>
      </text>
    </comment>
    <comment ref="H265" authorId="0" shapeId="0" xr:uid="{E0C557A9-09A2-4E51-8232-FFE47AAE7C47}">
      <text>
        <r>
          <rPr>
            <b/>
            <sz val="9"/>
            <color indexed="81"/>
            <rFont val="Tahoma"/>
            <family val="2"/>
          </rPr>
          <t>Harmelen van, Eric:</t>
        </r>
        <r>
          <rPr>
            <sz val="9"/>
            <color indexed="81"/>
            <rFont val="Tahoma"/>
            <family val="2"/>
          </rPr>
          <t xml:space="preserve">
hier stond ok maar wat is dit?
</t>
        </r>
      </text>
    </comment>
    <comment ref="F266" authorId="0" shapeId="0" xr:uid="{E290A2FF-B7D1-4D25-A3C5-1FB35E46B968}">
      <text>
        <r>
          <rPr>
            <b/>
            <sz val="9"/>
            <color indexed="81"/>
            <rFont val="Tahoma"/>
            <family val="2"/>
          </rPr>
          <t>Harmelen van, Eric:</t>
        </r>
        <r>
          <rPr>
            <sz val="9"/>
            <color indexed="81"/>
            <rFont val="Tahoma"/>
            <family val="2"/>
          </rPr>
          <t xml:space="preserve">
in rapport staat alles op N2000, maar in mijn tabel en de kostenverdeling die Monique gemaakt heeft staat deze op PAS-V dus neem ik PAS-V op
</t>
        </r>
      </text>
    </comment>
    <comment ref="H267" authorId="0" shapeId="0" xr:uid="{4FE31F8B-04A9-4B9D-B2CA-8B27024FD2C0}">
      <text>
        <r>
          <rPr>
            <b/>
            <sz val="9"/>
            <color indexed="81"/>
            <rFont val="Tahoma"/>
            <family val="2"/>
          </rPr>
          <t>Harmelen van, Eric:</t>
        </r>
        <r>
          <rPr>
            <sz val="9"/>
            <color indexed="81"/>
            <rFont val="Tahoma"/>
            <family val="2"/>
          </rPr>
          <t xml:space="preserve">
STOND Bittervoorn, kleine modderkruiper, Rivierdonderpad</t>
        </r>
      </text>
    </comment>
    <comment ref="F268" authorId="0" shapeId="0" xr:uid="{0F05D7AA-2C6B-493A-B5C9-72A287DE5D2F}">
      <text>
        <r>
          <rPr>
            <b/>
            <sz val="9"/>
            <color indexed="81"/>
            <rFont val="Tahoma"/>
            <family val="2"/>
          </rPr>
          <t>Harmelen van, Eric:</t>
        </r>
        <r>
          <rPr>
            <sz val="9"/>
            <color indexed="81"/>
            <rFont val="Tahoma"/>
            <family val="2"/>
          </rPr>
          <t xml:space="preserve">
Stond op PASV/N2000V en in het rapport ook deels op PASv en N2000V Zitten geen kosten aan dus laat zo staan
</t>
        </r>
      </text>
    </comment>
    <comment ref="F269" authorId="0" shapeId="0" xr:uid="{CED0FE00-F378-4869-8B94-0D10A919E02B}">
      <text>
        <r>
          <rPr>
            <b/>
            <sz val="9"/>
            <color indexed="81"/>
            <rFont val="Tahoma"/>
            <family val="2"/>
          </rPr>
          <t>Harmelen van, Eric:</t>
        </r>
        <r>
          <rPr>
            <sz val="9"/>
            <color indexed="81"/>
            <rFont val="Tahoma"/>
            <family val="2"/>
          </rPr>
          <t xml:space="preserve">
staat in begroting van Monique bij Pas dus nu bij PAS gezet ipv PAS/N2000
</t>
        </r>
      </text>
    </comment>
    <comment ref="H269" authorId="0" shapeId="0" xr:uid="{3B24FBED-4200-458E-B95F-7435D3B8E9B3}">
      <text>
        <r>
          <rPr>
            <b/>
            <sz val="9"/>
            <color indexed="81"/>
            <rFont val="Tahoma"/>
            <family val="2"/>
          </rPr>
          <t>Harmelen van, Eric:</t>
        </r>
        <r>
          <rPr>
            <sz val="9"/>
            <color indexed="81"/>
            <rFont val="Tahoma"/>
            <family val="2"/>
          </rPr>
          <t xml:space="preserve">
hier stond ok maar wat is dit?
</t>
        </r>
      </text>
    </comment>
    <comment ref="H270" authorId="0" shapeId="0" xr:uid="{CB2CF4D9-A256-4FBD-B41F-EB4F79FE2E9C}">
      <text>
        <r>
          <rPr>
            <b/>
            <sz val="9"/>
            <color indexed="81"/>
            <rFont val="Tahoma"/>
            <family val="2"/>
          </rPr>
          <t>Harmelen van, Eric:</t>
        </r>
        <r>
          <rPr>
            <sz val="9"/>
            <color indexed="81"/>
            <rFont val="Tahoma"/>
            <family val="2"/>
          </rPr>
          <t xml:space="preserve">
hier stond ok maar wat is dit?
</t>
        </r>
      </text>
    </comment>
    <comment ref="H271" authorId="0" shapeId="0" xr:uid="{32D2C20E-3530-4564-9606-63D1A021D03D}">
      <text>
        <r>
          <rPr>
            <b/>
            <sz val="9"/>
            <color indexed="81"/>
            <rFont val="Tahoma"/>
            <family val="2"/>
          </rPr>
          <t>Harmelen van, Eric:</t>
        </r>
        <r>
          <rPr>
            <sz val="9"/>
            <color indexed="81"/>
            <rFont val="Tahoma"/>
            <family val="2"/>
          </rPr>
          <t xml:space="preserve">
hier stond ok maar wat is dit?
</t>
        </r>
      </text>
    </comment>
    <comment ref="N271" authorId="0" shapeId="0" xr:uid="{762A9CA2-3FFA-424A-9270-11A08139F4C8}">
      <text>
        <r>
          <rPr>
            <b/>
            <sz val="9"/>
            <color indexed="81"/>
            <rFont val="Tahoma"/>
            <family val="2"/>
          </rPr>
          <t>Harmelen van, Eric:</t>
        </r>
        <r>
          <rPr>
            <sz val="9"/>
            <color indexed="81"/>
            <rFont val="Tahoma"/>
            <family val="2"/>
          </rPr>
          <t xml:space="preserve">
op 13-12-2023 op niet cyclisch gezet: maatregel is  klaar en rest gaat via M.147-6
</t>
        </r>
      </text>
    </comment>
    <comment ref="H273" authorId="0" shapeId="0" xr:uid="{86E67092-2840-4FBB-A6E6-23D712FC96F9}">
      <text>
        <r>
          <rPr>
            <b/>
            <sz val="9"/>
            <color indexed="81"/>
            <rFont val="Tahoma"/>
            <family val="2"/>
          </rPr>
          <t>Harmelen van, Eric:</t>
        </r>
        <r>
          <rPr>
            <sz val="9"/>
            <color indexed="81"/>
            <rFont val="Tahoma"/>
            <family val="2"/>
          </rPr>
          <t xml:space="preserve">
hier stond okok wat betekent dit ?
</t>
        </r>
      </text>
    </comment>
    <comment ref="F274" authorId="0" shapeId="0" xr:uid="{48520BEC-DD7B-48A5-8E11-C998B5418B7D}">
      <text>
        <r>
          <rPr>
            <b/>
            <sz val="9"/>
            <color indexed="81"/>
            <rFont val="Tahoma"/>
            <family val="2"/>
          </rPr>
          <t>Harmelen van, Eric:</t>
        </r>
        <r>
          <rPr>
            <sz val="9"/>
            <color indexed="81"/>
            <rFont val="Tahoma"/>
            <family val="2"/>
          </rPr>
          <t xml:space="preserve">
stond in kostenoverzicht van Monique bij PAS dus nu ook bij PAS gezet (stond op N2000/PAS
</t>
        </r>
      </text>
    </comment>
    <comment ref="H274" authorId="0" shapeId="0" xr:uid="{9B72A63D-BAFE-40F6-96C1-972091D20330}">
      <text>
        <r>
          <rPr>
            <b/>
            <sz val="9"/>
            <color indexed="81"/>
            <rFont val="Tahoma"/>
            <family val="2"/>
          </rPr>
          <t>Harmelen van, Eric:</t>
        </r>
        <r>
          <rPr>
            <sz val="9"/>
            <color indexed="81"/>
            <rFont val="Tahoma"/>
            <family val="2"/>
          </rPr>
          <t xml:space="preserve">
hier stond ok maar wat is dit?
</t>
        </r>
      </text>
    </comment>
    <comment ref="F275" authorId="0" shapeId="0" xr:uid="{79D83599-85AA-4A0A-A3FA-924E16105337}">
      <text>
        <r>
          <rPr>
            <b/>
            <sz val="9"/>
            <color indexed="81"/>
            <rFont val="Tahoma"/>
            <family val="2"/>
          </rPr>
          <t>Harmelen van, Eric:</t>
        </r>
        <r>
          <rPr>
            <sz val="9"/>
            <color indexed="81"/>
            <rFont val="Tahoma"/>
            <family val="2"/>
          </rPr>
          <t xml:space="preserve">
stond beide maar in Plan staat deze maatregel alleen bij PAS 
</t>
        </r>
      </text>
    </comment>
    <comment ref="H275" authorId="0" shapeId="0" xr:uid="{92191A0C-EFBA-4868-8DBE-AD06D3446483}">
      <text>
        <r>
          <rPr>
            <b/>
            <sz val="9"/>
            <color indexed="81"/>
            <rFont val="Tahoma"/>
            <family val="2"/>
          </rPr>
          <t>Harmelen van, Eric:</t>
        </r>
        <r>
          <rPr>
            <sz val="9"/>
            <color indexed="81"/>
            <rFont val="Tahoma"/>
            <family val="2"/>
          </rPr>
          <t xml:space="preserve">
hier stond ok maar wat is dit?
</t>
        </r>
      </text>
    </comment>
    <comment ref="H276" authorId="0" shapeId="0" xr:uid="{0FDF8699-4E5F-4E51-A8FD-350AE42CB966}">
      <text>
        <r>
          <rPr>
            <b/>
            <sz val="9"/>
            <color indexed="81"/>
            <rFont val="Tahoma"/>
            <family val="2"/>
          </rPr>
          <t>Harmelen van, Eric:</t>
        </r>
        <r>
          <rPr>
            <sz val="9"/>
            <color indexed="81"/>
            <rFont val="Tahoma"/>
            <family val="2"/>
          </rPr>
          <t xml:space="preserve">
hier stond ok maar wat is dit?
</t>
        </r>
      </text>
    </comment>
    <comment ref="F277" authorId="0" shapeId="0" xr:uid="{BDEB9B53-5427-4744-ADDE-1B9C671430C3}">
      <text>
        <r>
          <rPr>
            <b/>
            <sz val="9"/>
            <color indexed="81"/>
            <rFont val="Tahoma"/>
            <family val="2"/>
          </rPr>
          <t>Harmelen van, Eric:</t>
        </r>
        <r>
          <rPr>
            <sz val="9"/>
            <color indexed="81"/>
            <rFont val="Tahoma"/>
            <family val="2"/>
          </rPr>
          <t xml:space="preserve">
staat in begroting van Monique bij Pas dus nu bij PAS gezet ipv PAS/N2000
</t>
        </r>
      </text>
    </comment>
    <comment ref="H277" authorId="0" shapeId="0" xr:uid="{3A2C833D-3B4B-49C7-97B0-1C1DF438A373}">
      <text>
        <r>
          <rPr>
            <b/>
            <sz val="9"/>
            <color indexed="81"/>
            <rFont val="Tahoma"/>
            <family val="2"/>
          </rPr>
          <t>Harmelen van, Eric:</t>
        </r>
        <r>
          <rPr>
            <sz val="9"/>
            <color indexed="81"/>
            <rFont val="Tahoma"/>
            <family val="2"/>
          </rPr>
          <t xml:space="preserve">
hier stond okok wat betekent dit ?
</t>
        </r>
      </text>
    </comment>
    <comment ref="H278" authorId="0" shapeId="0" xr:uid="{17553B19-2975-4C4F-AB87-E3190C148CC8}">
      <text>
        <r>
          <rPr>
            <b/>
            <sz val="9"/>
            <color indexed="81"/>
            <rFont val="Tahoma"/>
            <family val="2"/>
          </rPr>
          <t>Harmelen van, Eric:</t>
        </r>
        <r>
          <rPr>
            <sz val="9"/>
            <color indexed="81"/>
            <rFont val="Tahoma"/>
            <family val="2"/>
          </rPr>
          <t xml:space="preserve">
hier stond ok maar wat is dit?
</t>
        </r>
      </text>
    </comment>
    <comment ref="H279" authorId="0" shapeId="0" xr:uid="{10A150BB-7010-43CB-A709-5FAE2A6A6159}">
      <text>
        <r>
          <rPr>
            <b/>
            <sz val="9"/>
            <color indexed="81"/>
            <rFont val="Tahoma"/>
            <family val="2"/>
          </rPr>
          <t>Harmelen van, Eric:</t>
        </r>
        <r>
          <rPr>
            <sz val="9"/>
            <color indexed="81"/>
            <rFont val="Tahoma"/>
            <family val="2"/>
          </rPr>
          <t xml:space="preserve">
hier stond ok maar wat is dit?
</t>
        </r>
      </text>
    </comment>
    <comment ref="H280" authorId="0" shapeId="0" xr:uid="{350D43EC-24C2-40A3-82C2-4E14B452C938}">
      <text>
        <r>
          <rPr>
            <b/>
            <sz val="9"/>
            <color indexed="81"/>
            <rFont val="Tahoma"/>
            <family val="2"/>
          </rPr>
          <t>Harmelen van, Eric:</t>
        </r>
        <r>
          <rPr>
            <sz val="9"/>
            <color indexed="81"/>
            <rFont val="Tahoma"/>
            <family val="2"/>
          </rPr>
          <t xml:space="preserve">
hier stond ok maar wat is dit?
</t>
        </r>
      </text>
    </comment>
    <comment ref="R284" authorId="0" shapeId="0" xr:uid="{A17C5103-B21A-4774-AC20-1C607ECA0507}">
      <text>
        <r>
          <rPr>
            <b/>
            <sz val="9"/>
            <color indexed="81"/>
            <rFont val="Tahoma"/>
            <family val="2"/>
          </rPr>
          <t>Harmelen van, Eric:</t>
        </r>
        <r>
          <rPr>
            <sz val="9"/>
            <color indexed="81"/>
            <rFont val="Tahoma"/>
            <family val="2"/>
          </rPr>
          <t xml:space="preserve">
1-2-2023: in onderbouwing stond € 5.000,- maar geen normkosten of ha's. Ondat de TBO ha gebruikt is in overleg met Jan Cortenraad PM aangepast aan ha en we rekenen 1 ha voor €5.000,-</t>
        </r>
      </text>
    </comment>
    <comment ref="S284" authorId="0" shapeId="0" xr:uid="{8C4DADBD-A16D-4DD9-8B63-3DA8F5B96280}">
      <text>
        <r>
          <rPr>
            <b/>
            <sz val="9"/>
            <color indexed="81"/>
            <rFont val="Tahoma"/>
            <family val="2"/>
          </rPr>
          <t>Harmelen van, Eric:</t>
        </r>
        <r>
          <rPr>
            <sz val="9"/>
            <color indexed="81"/>
            <rFont val="Tahoma"/>
            <family val="2"/>
          </rPr>
          <t xml:space="preserve">
1-2-2023: in onderbouwing stond € 5.000,- maar geen normkosten of ha's. Ondat de TBO ha gebruikt is in overleg met Jan Cortenraad PM aangepast aan ha en we rekenen 1 ha voor €5.000,-</t>
        </r>
      </text>
    </comment>
    <comment ref="T284" authorId="0" shapeId="0" xr:uid="{EB2F09E1-AE01-429F-AC93-67EBFEE0C802}">
      <text>
        <r>
          <rPr>
            <b/>
            <sz val="9"/>
            <color indexed="81"/>
            <rFont val="Tahoma"/>
            <family val="2"/>
          </rPr>
          <t>Harmelen van, Eric:</t>
        </r>
        <r>
          <rPr>
            <sz val="9"/>
            <color indexed="81"/>
            <rFont val="Tahoma"/>
            <family val="2"/>
          </rPr>
          <t xml:space="preserve">
1-2-2023: in onderbouwing stond € 5.000,- maar geen normkosten of ha's. Ondat de TBO ha gebruikt is in overleg met Jan Cortenraad PM aangepast aan ha en we rekenen 1 ha voor €5.000,-</t>
        </r>
      </text>
    </comment>
    <comment ref="U284" authorId="0" shapeId="0" xr:uid="{7D489ADB-2C14-4E77-BF13-49938A4166E2}">
      <text>
        <r>
          <rPr>
            <b/>
            <sz val="9"/>
            <color indexed="81"/>
            <rFont val="Tahoma"/>
            <family val="2"/>
          </rPr>
          <t>Harmelen van, Eric:</t>
        </r>
        <r>
          <rPr>
            <sz val="9"/>
            <color indexed="81"/>
            <rFont val="Tahoma"/>
            <family val="2"/>
          </rPr>
          <t xml:space="preserve">
1-2-2023: in onderbouwing stond € 5.000,- maar geen normkosten of ha's. Ondat de TBO ha gebruikt is in overleg met Jan Cortenraad PM aangepast aan ha en we rekenen 1 ha voor €5.000,-</t>
        </r>
      </text>
    </comment>
    <comment ref="E292" authorId="0" shapeId="0" xr:uid="{D2624524-DCFA-469D-855B-A80DAC1A298C}">
      <text>
        <r>
          <rPr>
            <b/>
            <sz val="9"/>
            <color indexed="81"/>
            <rFont val="Tahoma"/>
            <family val="2"/>
          </rPr>
          <t>Harmelen van, Eric:</t>
        </r>
        <r>
          <rPr>
            <sz val="9"/>
            <color indexed="81"/>
            <rFont val="Tahoma"/>
            <family val="2"/>
          </rPr>
          <t xml:space="preserve">
(let op nr bestaat niet in PAS moedertabel maar dit nr staat wel in def plan genoemd !!) nr is op 28-9-2020 toegevoegd
</t>
        </r>
      </text>
    </comment>
    <comment ref="E293" authorId="0" shapeId="0" xr:uid="{54598A7C-6D78-4D6A-8CE4-61B3AC9E09B8}">
      <text>
        <r>
          <rPr>
            <b/>
            <sz val="9"/>
            <color indexed="81"/>
            <rFont val="Tahoma"/>
            <family val="2"/>
          </rPr>
          <t>Harmelen van, Eric:</t>
        </r>
        <r>
          <rPr>
            <sz val="9"/>
            <color indexed="81"/>
            <rFont val="Tahoma"/>
            <family val="2"/>
          </rPr>
          <t xml:space="preserve">
(let op nr bestaat niet in PAS moedertabel maar dit nr staat wel in def plan genoemd !!) nr is op 28-9-2020 toegevoegd
</t>
        </r>
      </text>
    </comment>
    <comment ref="E294" authorId="0" shapeId="0" xr:uid="{D1A1D9A9-8032-4FCA-946E-00F3234D122A}">
      <text>
        <r>
          <rPr>
            <b/>
            <sz val="9"/>
            <color indexed="81"/>
            <rFont val="Tahoma"/>
            <family val="2"/>
          </rPr>
          <t>Harmelen van, Eric:</t>
        </r>
        <r>
          <rPr>
            <sz val="9"/>
            <color indexed="81"/>
            <rFont val="Tahoma"/>
            <family val="2"/>
          </rPr>
          <t xml:space="preserve">
(let op nr bestaat niet in PAS moedertabel maar dit nr staat wel in def plan genoemd !!) nr is op 28-9-2020 toegevoegd
</t>
        </r>
      </text>
    </comment>
    <comment ref="E295" authorId="0" shapeId="0" xr:uid="{8B2B5384-5A89-409F-A13D-B0611BBE5F6A}">
      <text>
        <r>
          <rPr>
            <b/>
            <sz val="9"/>
            <color indexed="81"/>
            <rFont val="Tahoma"/>
            <family val="2"/>
          </rPr>
          <t>Harmelen van, Eric:</t>
        </r>
        <r>
          <rPr>
            <sz val="9"/>
            <color indexed="81"/>
            <rFont val="Tahoma"/>
            <family val="2"/>
          </rPr>
          <t xml:space="preserve">
(let op nr bestaat niet in PAS moedertabel maar dit nr staat wel in def plan genoemd !!) nr is op 28-9-2020 toegevoegd
</t>
        </r>
      </text>
    </comment>
    <comment ref="E296" authorId="0" shapeId="0" xr:uid="{D994ED86-BDB5-4DA9-A4D2-5F51452F5250}">
      <text>
        <r>
          <rPr>
            <b/>
            <sz val="9"/>
            <color indexed="81"/>
            <rFont val="Tahoma"/>
            <family val="2"/>
          </rPr>
          <t>Harmelen van, Eric:</t>
        </r>
        <r>
          <rPr>
            <sz val="9"/>
            <color indexed="81"/>
            <rFont val="Tahoma"/>
            <family val="2"/>
          </rPr>
          <t xml:space="preserve">
(let op nr bestaat niet in PAS moedertabel maar dit nr staat wel in def plan genoemd !!) nr is op 28-9-2020 toegevoegd
</t>
        </r>
      </text>
    </comment>
    <comment ref="E300" authorId="0" shapeId="0" xr:uid="{F37F43F2-95AF-41D5-9B47-5EE5878DAFE5}">
      <text>
        <r>
          <rPr>
            <b/>
            <sz val="9"/>
            <color indexed="81"/>
            <rFont val="Tahoma"/>
            <family val="2"/>
          </rPr>
          <t>Harmelen van, Eric:</t>
        </r>
        <r>
          <rPr>
            <sz val="9"/>
            <color indexed="81"/>
            <rFont val="Tahoma"/>
            <family val="2"/>
          </rPr>
          <t xml:space="preserve">
nr op 28-9-2020 toegevoegd
</t>
        </r>
      </text>
    </comment>
    <comment ref="T312" authorId="0" shapeId="0" xr:uid="{1811E450-4849-4EEA-9B0F-A170235E0F0F}">
      <text>
        <r>
          <rPr>
            <b/>
            <sz val="9"/>
            <color indexed="81"/>
            <rFont val="Tahoma"/>
            <family val="2"/>
          </rPr>
          <t>Harmelen van, Eric:</t>
        </r>
        <r>
          <rPr>
            <sz val="9"/>
            <color indexed="81"/>
            <rFont val="Tahoma"/>
            <family val="2"/>
          </rPr>
          <t xml:space="preserve">
stond km maar moet per m1
</t>
        </r>
      </text>
    </comment>
    <comment ref="F344" authorId="0" shapeId="0" xr:uid="{7A730E90-92AF-4223-80A7-247AC98CE3DF}">
      <text>
        <r>
          <rPr>
            <b/>
            <sz val="9"/>
            <color indexed="81"/>
            <rFont val="Tahoma"/>
            <family val="2"/>
          </rPr>
          <t>Harmelen van, Eric:</t>
        </r>
        <r>
          <rPr>
            <sz val="9"/>
            <color indexed="81"/>
            <rFont val="Tahoma"/>
            <family val="2"/>
          </rPr>
          <t xml:space="preserve">
stond op N2000 maar in rapport op PAS-aavullend
Indien nog mogelijk wordt in het rapport ook N2000 aangegeven</t>
        </r>
      </text>
    </comment>
    <comment ref="R350" authorId="0" shapeId="0" xr:uid="{49727692-3E5C-4786-ACB4-B546293F68CF}">
      <text>
        <r>
          <rPr>
            <b/>
            <sz val="9"/>
            <color indexed="81"/>
            <rFont val="Tahoma"/>
            <family val="2"/>
          </rPr>
          <t xml:space="preserve">1-2-2023 stond 50 m2 dat is omgezet in 0,005 ha omdat tbo ook met ha rekent
</t>
        </r>
        <r>
          <rPr>
            <sz val="9"/>
            <color indexed="81"/>
            <rFont val="Tahoma"/>
            <family val="2"/>
          </rPr>
          <t xml:space="preserve">
</t>
        </r>
      </text>
    </comment>
    <comment ref="S350" authorId="0" shapeId="0" xr:uid="{7199336E-27A6-4A3B-B774-FBF456EB97C7}">
      <text>
        <r>
          <rPr>
            <b/>
            <sz val="9"/>
            <color indexed="81"/>
            <rFont val="Tahoma"/>
            <family val="2"/>
          </rPr>
          <t xml:space="preserve">1-2-2023 stond 50 m2 dat is omgezet in 0,005 ha omdat tbo ook met ha rekent
</t>
        </r>
        <r>
          <rPr>
            <sz val="9"/>
            <color indexed="81"/>
            <rFont val="Tahoma"/>
            <family val="2"/>
          </rPr>
          <t xml:space="preserve">
</t>
        </r>
      </text>
    </comment>
    <comment ref="K356" authorId="0" shapeId="0" xr:uid="{FE807A21-79B8-4DC9-896A-89D694A98DEC}">
      <text>
        <r>
          <rPr>
            <b/>
            <sz val="9"/>
            <color indexed="81"/>
            <rFont val="Tahoma"/>
            <family val="2"/>
          </rPr>
          <t>Harmelen van, Eric:</t>
        </r>
        <r>
          <rPr>
            <sz val="9"/>
            <color indexed="81"/>
            <rFont val="Tahoma"/>
            <family val="2"/>
          </rPr>
          <t xml:space="preserve">
volgens jan is het doorgestreepte wel goed: controleren
</t>
        </r>
      </text>
    </comment>
    <comment ref="K364" authorId="0" shapeId="0" xr:uid="{2688961C-66A5-4E81-AF50-7C2418FC92F8}">
      <text>
        <r>
          <rPr>
            <b/>
            <sz val="9"/>
            <color indexed="81"/>
            <rFont val="Tahoma"/>
            <family val="2"/>
          </rPr>
          <t>Harmelen van, Eric:</t>
        </r>
        <r>
          <rPr>
            <sz val="9"/>
            <color indexed="81"/>
            <rFont val="Tahoma"/>
            <family val="2"/>
          </rPr>
          <t xml:space="preserve">
4-5-2022 de M in de onschrijving "M hooibeheer" verwijderd</t>
        </r>
      </text>
    </comment>
    <comment ref="R364" authorId="0" shapeId="0" xr:uid="{3219F550-3534-40CB-A6D2-343904E9B20B}">
      <text>
        <r>
          <rPr>
            <b/>
            <sz val="9"/>
            <color indexed="81"/>
            <rFont val="Tahoma"/>
            <family val="2"/>
          </rPr>
          <t>Harmelen van, Eric:</t>
        </r>
        <r>
          <rPr>
            <sz val="9"/>
            <color indexed="81"/>
            <rFont val="Tahoma"/>
            <family val="2"/>
          </rPr>
          <t xml:space="preserve">
stond 45 ha maar is verhoogd naar 85 ha i
</t>
        </r>
      </text>
    </comment>
    <comment ref="F370" authorId="0" shapeId="0" xr:uid="{AC3FC4E0-6242-407D-B753-DAF0F9D2697C}">
      <text>
        <r>
          <rPr>
            <b/>
            <sz val="9"/>
            <color indexed="81"/>
            <rFont val="Tahoma"/>
            <family val="2"/>
          </rPr>
          <t>Harmelen van, Eric:</t>
        </r>
        <r>
          <rPr>
            <sz val="9"/>
            <color indexed="81"/>
            <rFont val="Tahoma"/>
            <family val="2"/>
          </rPr>
          <t xml:space="preserve">
8-9-2021: STOND n2000-VEEGBESLUIT MAAR KLOPT NIET: BEDRAG IS IN VASTGESTELD ONTWERPPLAN MEEGENMEN ALS n2000 BUDGET</t>
        </r>
      </text>
    </comment>
    <comment ref="F375" authorId="0" shapeId="0" xr:uid="{28DDDF8C-D9C6-4952-AE53-5C5C4D471C96}">
      <text>
        <r>
          <rPr>
            <b/>
            <sz val="9"/>
            <color indexed="81"/>
            <rFont val="Tahoma"/>
            <family val="2"/>
          </rPr>
          <t>Harmelen van, Eric:</t>
        </r>
        <r>
          <rPr>
            <sz val="9"/>
            <color indexed="81"/>
            <rFont val="Tahoma"/>
            <family val="2"/>
          </rPr>
          <t xml:space="preserve">
stand PAS aanvullend, maar in rapport staat N2000
Indien mogelijk past Fred rapport aan op PAS aanvullend</t>
        </r>
      </text>
    </comment>
    <comment ref="F378" authorId="0" shapeId="0" xr:uid="{E727D11F-0CA5-4257-B718-EF2DA3E5BA45}">
      <text>
        <r>
          <rPr>
            <b/>
            <sz val="9"/>
            <color indexed="81"/>
            <rFont val="Tahoma"/>
            <family val="2"/>
          </rPr>
          <t>Harmelen van, Eric:</t>
        </r>
        <r>
          <rPr>
            <sz val="9"/>
            <color indexed="81"/>
            <rFont val="Tahoma"/>
            <family val="2"/>
          </rPr>
          <t xml:space="preserve">
stond in deze tabel op PAS maar in rapport op PAS-aanvullend
</t>
        </r>
      </text>
    </comment>
    <comment ref="F380" authorId="0" shapeId="0" xr:uid="{07AB1B64-7178-49DD-86E8-5CF6FB652693}">
      <text>
        <r>
          <rPr>
            <b/>
            <sz val="9"/>
            <color indexed="81"/>
            <rFont val="Tahoma"/>
            <family val="2"/>
          </rPr>
          <t>Harmelen van, Eric:</t>
        </r>
        <r>
          <rPr>
            <sz val="9"/>
            <color indexed="81"/>
            <rFont val="Tahoma"/>
            <family val="2"/>
          </rPr>
          <t xml:space="preserve">
stond op PAS maar in rapport staat PAS-Aanvullend
</t>
        </r>
      </text>
    </comment>
    <comment ref="F381" authorId="0" shapeId="0" xr:uid="{22577CE3-1238-44DA-8FDC-6BE492E18447}">
      <text>
        <r>
          <rPr>
            <b/>
            <sz val="9"/>
            <color indexed="81"/>
            <rFont val="Tahoma"/>
            <family val="2"/>
          </rPr>
          <t>Harmelen van, Eric:</t>
        </r>
        <r>
          <rPr>
            <sz val="9"/>
            <color indexed="81"/>
            <rFont val="Tahoma"/>
            <family val="2"/>
          </rPr>
          <t xml:space="preserve">
stond op PAS maar in rapport staat PAS-Aanvullend
</t>
        </r>
      </text>
    </comment>
    <comment ref="F382" authorId="0" shapeId="0" xr:uid="{767EECB6-1712-4EA3-9273-DEBBFE127CD6}">
      <text>
        <r>
          <rPr>
            <b/>
            <sz val="9"/>
            <color indexed="81"/>
            <rFont val="Tahoma"/>
            <family val="2"/>
          </rPr>
          <t>Harmelen van, Eric:</t>
        </r>
        <r>
          <rPr>
            <sz val="9"/>
            <color indexed="81"/>
            <rFont val="Tahoma"/>
            <family val="2"/>
          </rPr>
          <t xml:space="preserve">
stond op N222 maar in rapport staat PAS-Aanvullend
</t>
        </r>
      </text>
    </comment>
    <comment ref="F383" authorId="0" shapeId="0" xr:uid="{3578831A-9385-4E1A-A847-210F7070E90F}">
      <text>
        <r>
          <rPr>
            <b/>
            <sz val="9"/>
            <color indexed="81"/>
            <rFont val="Tahoma"/>
            <family val="2"/>
          </rPr>
          <t>Harmelen van, Eric:</t>
        </r>
        <r>
          <rPr>
            <sz val="9"/>
            <color indexed="81"/>
            <rFont val="Tahoma"/>
            <family val="2"/>
          </rPr>
          <t xml:space="preserve">
stand PAS aanvullend, maar in rapport staat N2000
</t>
        </r>
      </text>
    </comment>
    <comment ref="F384" authorId="0" shapeId="0" xr:uid="{27ACF319-170D-4148-9F58-77553B1F919C}">
      <text>
        <r>
          <rPr>
            <b/>
            <sz val="9"/>
            <color indexed="81"/>
            <rFont val="Tahoma"/>
            <family val="2"/>
          </rPr>
          <t>Harmelen van, Eric:</t>
        </r>
        <r>
          <rPr>
            <sz val="9"/>
            <color indexed="81"/>
            <rFont val="Tahoma"/>
            <family val="2"/>
          </rPr>
          <t xml:space="preserve">
8-9-2021: STOND n2000-VEEGBESLUIT MAAR KLOPT NIET: BEDRAG IS IN VASTGESTELD ONTWERPPLAN MEEGENMEN ALS n2000 BUDGET</t>
        </r>
      </text>
    </comment>
    <comment ref="N391" authorId="0" shapeId="0" xr:uid="{F53BBBC2-F7A0-4818-979A-063C2EB82EB3}">
      <text>
        <r>
          <rPr>
            <b/>
            <sz val="9"/>
            <color indexed="81"/>
            <rFont val="Tahoma"/>
            <family val="2"/>
          </rPr>
          <t>Harmelen van, Eric:</t>
        </r>
        <r>
          <rPr>
            <sz val="9"/>
            <color indexed="81"/>
            <rFont val="Tahoma"/>
            <family val="2"/>
          </rPr>
          <t xml:space="preserve">
mail Jan boeren 10-12-2021: niet cyclisch</t>
        </r>
      </text>
    </comment>
    <comment ref="R394" authorId="0" shapeId="0" xr:uid="{DB5786DD-662F-4168-BEAE-299D9F13BA04}">
      <text>
        <r>
          <rPr>
            <b/>
            <sz val="9"/>
            <color indexed="81"/>
            <rFont val="Tahoma"/>
            <family val="2"/>
          </rPr>
          <t>Harmelen van, Eric:</t>
        </r>
        <r>
          <rPr>
            <sz val="9"/>
            <color indexed="81"/>
            <rFont val="Tahoma"/>
            <family val="2"/>
          </rPr>
          <t xml:space="preserve">
in PAS moedertabel stond 6 ha, maar blijkt nu in de praktijk 0,5 ha te zijn
</t>
        </r>
      </text>
    </comment>
    <comment ref="S394" authorId="0" shapeId="0" xr:uid="{3BC0B041-D082-44C4-9C01-E28DFFE06F50}">
      <text>
        <r>
          <rPr>
            <b/>
            <sz val="9"/>
            <color indexed="81"/>
            <rFont val="Tahoma"/>
            <family val="2"/>
          </rPr>
          <t>Harmelen van, Eric:</t>
        </r>
        <r>
          <rPr>
            <sz val="9"/>
            <color indexed="81"/>
            <rFont val="Tahoma"/>
            <family val="2"/>
          </rPr>
          <t xml:space="preserve">
in PAS moedertabel stond 6 ha, maar blijkt nu in de praktijk 0,5 ha te zijn
</t>
        </r>
      </text>
    </comment>
    <comment ref="F395" authorId="0" shapeId="0" xr:uid="{F4D370D7-9ED0-41B6-8054-40F810BA8F55}">
      <text>
        <r>
          <rPr>
            <b/>
            <sz val="9"/>
            <color indexed="81"/>
            <rFont val="Tahoma"/>
            <family val="2"/>
          </rPr>
          <t>Harmelen van, Eric:</t>
        </r>
        <r>
          <rPr>
            <sz val="9"/>
            <color indexed="81"/>
            <rFont val="Tahoma"/>
            <family val="2"/>
          </rPr>
          <t xml:space="preserve">
stond in deze tabel op pas-aanvullend, maar in rapport op PAS Indien mogelijk gaat Fred rapport nog aanpassen
</t>
        </r>
      </text>
    </comment>
    <comment ref="M408" authorId="0" shapeId="0" xr:uid="{EDD7B41B-4E1D-46FC-B5F3-EA1FAD98C470}">
      <text>
        <r>
          <rPr>
            <b/>
            <sz val="9"/>
            <color indexed="81"/>
            <rFont val="Tahoma"/>
            <family val="2"/>
          </rPr>
          <t>Harmelen van, Eric:</t>
        </r>
        <r>
          <rPr>
            <sz val="9"/>
            <color indexed="81"/>
            <rFont val="Tahoma"/>
            <family val="2"/>
          </rPr>
          <t xml:space="preserve">
ontwerpplan was 15-12-2020</t>
        </r>
      </text>
    </comment>
    <comment ref="M409" authorId="0" shapeId="0" xr:uid="{33CD1EB8-B871-4000-B4AE-59C880177DE2}">
      <text>
        <r>
          <rPr>
            <b/>
            <sz val="9"/>
            <color indexed="81"/>
            <rFont val="Tahoma"/>
            <family val="2"/>
          </rPr>
          <t>Harmelen van, Eric:</t>
        </r>
        <r>
          <rPr>
            <sz val="9"/>
            <color indexed="81"/>
            <rFont val="Tahoma"/>
            <family val="2"/>
          </rPr>
          <t xml:space="preserve">
ontwerpplan was 15-12-2020</t>
        </r>
      </text>
    </comment>
    <comment ref="M410" authorId="0" shapeId="0" xr:uid="{EF9926DE-FCA9-4006-8516-D71E5680987C}">
      <text>
        <r>
          <rPr>
            <b/>
            <sz val="9"/>
            <color indexed="81"/>
            <rFont val="Tahoma"/>
            <family val="2"/>
          </rPr>
          <t>Harmelen van, Eric:</t>
        </r>
        <r>
          <rPr>
            <sz val="9"/>
            <color indexed="81"/>
            <rFont val="Tahoma"/>
            <family val="2"/>
          </rPr>
          <t xml:space="preserve">
ontwerpplan was 15-12-2020</t>
        </r>
      </text>
    </comment>
    <comment ref="R410" authorId="0" shapeId="0" xr:uid="{870BBF83-820D-486A-B0CC-E6BA7EB9FD6B}">
      <text>
        <r>
          <rPr>
            <b/>
            <sz val="9"/>
            <color indexed="81"/>
            <rFont val="Tahoma"/>
            <family val="2"/>
          </rPr>
          <t xml:space="preserve">1-2-203: hier stond niets. IOM Jan Cortenraad hier een zoekgebied van 1 ha van gemaakt met normbedrag 10.000,-. Omdat de kosten van 153.ex.21 in de kosten van 153.ex.21 zitten is de omvan van 1 ha verdeeld over deze 2 maatregelen dus per maatregelen 0,5 ha
</t>
        </r>
      </text>
    </comment>
    <comment ref="S410" authorId="0" shapeId="0" xr:uid="{2E9CACBC-75AE-4FD5-BABB-98E85C154511}">
      <text>
        <r>
          <rPr>
            <b/>
            <sz val="9"/>
            <color indexed="81"/>
            <rFont val="Tahoma"/>
            <family val="2"/>
          </rPr>
          <t xml:space="preserve">1-2-203: hier stond niets. IOM Jan Cortenraad hier een zoekgebied van 1 ha van gemaakt met normbedrag 10.000,-. Omdat de kosten van 153.ex.21 in de kosten van 153.ex.21 zitten is de omvan van 1 ha verdeeld over deze 2 maatregelen dus per maatregelen 0,5 ha
</t>
        </r>
      </text>
    </comment>
    <comment ref="T410" authorId="0" shapeId="0" xr:uid="{4E022DF2-A627-4B19-964A-124DF7FC2EF2}">
      <text>
        <r>
          <rPr>
            <b/>
            <sz val="9"/>
            <color indexed="81"/>
            <rFont val="Tahoma"/>
            <family val="2"/>
          </rPr>
          <t xml:space="preserve">1-2-203: hier stond niets. IOM Jan Cortenraad hier een zoekgebied van 1 ha van gemaakt met normbedrag 10.000,-. Omdat de kosten van 153.ex.21 in de kosten van 153.ex.21 zitten is de omvan van 1 ha verdeeld over deze 2 maatregelen dus per maatregelen 0,5 ha
</t>
        </r>
      </text>
    </comment>
    <comment ref="U410" authorId="0" shapeId="0" xr:uid="{E33DC3F7-BC4D-4505-AD23-8DF688166802}">
      <text>
        <r>
          <rPr>
            <b/>
            <sz val="9"/>
            <color indexed="81"/>
            <rFont val="Tahoma"/>
            <family val="2"/>
          </rPr>
          <t xml:space="preserve">1-2-203: hier stond niets. IOM Jan Cortenraad hier een zoekgebied van 1 ha van gemaakt met normbedrag 10.000,-. Omdat de kosten van 153.ex.21 in de kosten van 153.ex.21 zitten is de omvan van 1 ha verdeeld over deze 2 maatregelen dus per maatregelen 0,5 ha
</t>
        </r>
      </text>
    </comment>
    <comment ref="M411" authorId="0" shapeId="0" xr:uid="{B91EE0FA-CEC6-4302-B6D0-DFD2F9D178AF}">
      <text>
        <r>
          <rPr>
            <b/>
            <sz val="9"/>
            <color indexed="81"/>
            <rFont val="Tahoma"/>
            <family val="2"/>
          </rPr>
          <t>Harmelen van, Eric:</t>
        </r>
        <r>
          <rPr>
            <sz val="9"/>
            <color indexed="81"/>
            <rFont val="Tahoma"/>
            <family val="2"/>
          </rPr>
          <t xml:space="preserve">
ontwerpplan was 15-12-2020</t>
        </r>
      </text>
    </comment>
    <comment ref="R411" authorId="0" shapeId="0" xr:uid="{F72C16A3-A4BF-4D3A-AC1F-2EF37546AF47}">
      <text>
        <r>
          <rPr>
            <b/>
            <sz val="9"/>
            <color indexed="81"/>
            <rFont val="Tahoma"/>
            <family val="2"/>
          </rPr>
          <t xml:space="preserve">1-2-203: hier stond niets. IOM Jan Cortenraad hier een zoekgebied van 1 ha van gemaakt met normbedrag 10.000,-. Omdat de kosten van 153.ex.21 in de kosten van 153.ex.21 zitten is de omvan van 1 ha verdeeld over deze 2 maatregelen dus per maatregelen 0,5 ha
</t>
        </r>
      </text>
    </comment>
    <comment ref="S411" authorId="0" shapeId="0" xr:uid="{239FB5E6-81C4-436C-9AA8-61E1A4A9EEAF}">
      <text>
        <r>
          <rPr>
            <b/>
            <sz val="9"/>
            <color indexed="81"/>
            <rFont val="Tahoma"/>
            <family val="2"/>
          </rPr>
          <t xml:space="preserve">1-2-203: hier stond niets. IOM Jan Cortenraad hier een zoekgebied van 1 ha van gemaakt met normbedrag 10.000,-. Omdat de kosten van 153.ex.21 in de kosten van 153.ex.21 zitten is de omvan van 1 ha verdeeld over deze 2 maatregelen dus per maatregelen 0,5 ha
</t>
        </r>
      </text>
    </comment>
    <comment ref="T411" authorId="0" shapeId="0" xr:uid="{8EFAC299-8880-4059-9D5C-B8C8C3BE854D}">
      <text>
        <r>
          <rPr>
            <b/>
            <sz val="9"/>
            <color indexed="81"/>
            <rFont val="Tahoma"/>
            <family val="2"/>
          </rPr>
          <t xml:space="preserve">1-2-203: hier stond niets. IOM Jan Cortenraad hier een zoekgebied van 1 ha van gemaakt met normbedrag 10.000,-. Omdat de kosten van 153.ex.21 in de kosten van 153.ex.21 zitten is de omvan van 1 ha verdeeld over deze 2 maatregelen dus per maatregelen 0,5 ha
</t>
        </r>
      </text>
    </comment>
    <comment ref="U411" authorId="0" shapeId="0" xr:uid="{5AD665A0-6192-499A-A214-E75616262996}">
      <text>
        <r>
          <rPr>
            <b/>
            <sz val="9"/>
            <color indexed="81"/>
            <rFont val="Tahoma"/>
            <family val="2"/>
          </rPr>
          <t xml:space="preserve">1-2-203: hier stond niets. IOM Jan Cortenraad hier een zoekgebied van 1 ha van gemaakt met normbedrag 10.000,-. Omdat de kosten van 153.ex.21 in de kosten van 153.ex.21 zitten is de omvan van 1 ha verdeeld over deze 2 maatregelen dus per maatregelen 0,5 ha
</t>
        </r>
      </text>
    </comment>
    <comment ref="M412" authorId="0" shapeId="0" xr:uid="{5E76EDCC-D821-4367-BEB2-6930DE999B14}">
      <text>
        <r>
          <rPr>
            <b/>
            <sz val="9"/>
            <color indexed="81"/>
            <rFont val="Tahoma"/>
            <family val="2"/>
          </rPr>
          <t>Harmelen van, Eric:</t>
        </r>
        <r>
          <rPr>
            <sz val="9"/>
            <color indexed="81"/>
            <rFont val="Tahoma"/>
            <family val="2"/>
          </rPr>
          <t xml:space="preserve">
ontwerpplan was 15-12-2020</t>
        </r>
      </text>
    </comment>
    <comment ref="M413" authorId="0" shapeId="0" xr:uid="{C41E730B-CD6E-4C8D-85EE-58BAE00CAC10}">
      <text>
        <r>
          <rPr>
            <b/>
            <sz val="9"/>
            <color indexed="81"/>
            <rFont val="Tahoma"/>
            <family val="2"/>
          </rPr>
          <t>Harmelen van, Eric:</t>
        </r>
        <r>
          <rPr>
            <sz val="9"/>
            <color indexed="81"/>
            <rFont val="Tahoma"/>
            <family val="2"/>
          </rPr>
          <t xml:space="preserve">
ontwerpplan was 15-12-2020</t>
        </r>
      </text>
    </comment>
    <comment ref="M414" authorId="0" shapeId="0" xr:uid="{E53F3616-FD54-42A0-BD8E-A0C427F4CE2F}">
      <text>
        <r>
          <rPr>
            <b/>
            <sz val="9"/>
            <color indexed="81"/>
            <rFont val="Tahoma"/>
            <family val="2"/>
          </rPr>
          <t>Harmelen van, Eric:</t>
        </r>
        <r>
          <rPr>
            <sz val="9"/>
            <color indexed="81"/>
            <rFont val="Tahoma"/>
            <family val="2"/>
          </rPr>
          <t xml:space="preserve">
ontwerpplan was 15-12-2020</t>
        </r>
      </text>
    </comment>
    <comment ref="M415" authorId="0" shapeId="0" xr:uid="{373A2493-FD4E-4463-A406-1D11DE091D1F}">
      <text>
        <r>
          <rPr>
            <b/>
            <sz val="9"/>
            <color indexed="81"/>
            <rFont val="Tahoma"/>
            <family val="2"/>
          </rPr>
          <t>Harmelen van, Eric:</t>
        </r>
        <r>
          <rPr>
            <sz val="9"/>
            <color indexed="81"/>
            <rFont val="Tahoma"/>
            <family val="2"/>
          </rPr>
          <t xml:space="preserve">
ontwerpplan was 15-12-2020</t>
        </r>
      </text>
    </comment>
    <comment ref="M416" authorId="0" shapeId="0" xr:uid="{924767EF-3AA2-41E6-93D2-E630424F8806}">
      <text>
        <r>
          <rPr>
            <b/>
            <sz val="9"/>
            <color indexed="81"/>
            <rFont val="Tahoma"/>
            <family val="2"/>
          </rPr>
          <t>Harmelen van, Eric:</t>
        </r>
        <r>
          <rPr>
            <sz val="9"/>
            <color indexed="81"/>
            <rFont val="Tahoma"/>
            <family val="2"/>
          </rPr>
          <t xml:space="preserve">
ontwerpplan was 15-12-2020</t>
        </r>
      </text>
    </comment>
    <comment ref="M417" authorId="0" shapeId="0" xr:uid="{500DA0F0-37CD-4002-BD46-D0492BE74C88}">
      <text>
        <r>
          <rPr>
            <b/>
            <sz val="9"/>
            <color indexed="81"/>
            <rFont val="Tahoma"/>
            <family val="2"/>
          </rPr>
          <t>Harmelen van, Eric:</t>
        </r>
        <r>
          <rPr>
            <sz val="9"/>
            <color indexed="81"/>
            <rFont val="Tahoma"/>
            <family val="2"/>
          </rPr>
          <t xml:space="preserve">
ontwerpplan was 15-12-2020</t>
        </r>
      </text>
    </comment>
    <comment ref="G418" authorId="0" shapeId="0" xr:uid="{231E599E-C643-4F3B-9531-F531C7846786}">
      <text>
        <r>
          <rPr>
            <b/>
            <sz val="9"/>
            <color indexed="81"/>
            <rFont val="Tahoma"/>
            <family val="2"/>
          </rPr>
          <t>Harmelen van, Eric:</t>
        </r>
        <r>
          <rPr>
            <sz val="9"/>
            <color indexed="81"/>
            <rFont val="Tahoma"/>
            <family val="2"/>
          </rPr>
          <t xml:space="preserve">
habitat was fout</t>
        </r>
      </text>
    </comment>
    <comment ref="K418" authorId="0" shapeId="0" xr:uid="{2A9F109B-FACE-4927-A2C5-4E0AF84392CE}">
      <text>
        <r>
          <rPr>
            <b/>
            <sz val="9"/>
            <color indexed="81"/>
            <rFont val="Tahoma"/>
            <family val="2"/>
          </rPr>
          <t>Harmelen van, Eric:</t>
        </r>
        <r>
          <rPr>
            <sz val="9"/>
            <color indexed="81"/>
            <rFont val="Tahoma"/>
            <family val="2"/>
          </rPr>
          <t xml:space="preserve">
matregelnr correct maar omschrijving onjuist
</t>
        </r>
      </text>
    </comment>
    <comment ref="M418" authorId="0" shapeId="0" xr:uid="{750140BF-14B2-4046-9BD4-3CAF254B39C0}">
      <text>
        <r>
          <rPr>
            <b/>
            <sz val="9"/>
            <color indexed="81"/>
            <rFont val="Tahoma"/>
            <family val="2"/>
          </rPr>
          <t>Harmelen van, Eric:</t>
        </r>
        <r>
          <rPr>
            <sz val="9"/>
            <color indexed="81"/>
            <rFont val="Tahoma"/>
            <family val="2"/>
          </rPr>
          <t xml:space="preserve">
ontwerpplan was 15-12-2020</t>
        </r>
      </text>
    </comment>
    <comment ref="G419" authorId="0" shapeId="0" xr:uid="{B1456E04-514A-4AF9-ACDA-1E5B81C9F0B3}">
      <text>
        <r>
          <rPr>
            <b/>
            <sz val="9"/>
            <color indexed="81"/>
            <rFont val="Tahoma"/>
            <family val="2"/>
          </rPr>
          <t>Harmelen van, Eric:</t>
        </r>
        <r>
          <rPr>
            <sz val="9"/>
            <color indexed="81"/>
            <rFont val="Tahoma"/>
            <family val="2"/>
          </rPr>
          <t xml:space="preserve">
habitat was fout</t>
        </r>
      </text>
    </comment>
    <comment ref="K419" authorId="0" shapeId="0" xr:uid="{DDD11EFA-210E-4086-B130-709252E69B69}">
      <text>
        <r>
          <rPr>
            <b/>
            <sz val="9"/>
            <color indexed="81"/>
            <rFont val="Tahoma"/>
            <family val="2"/>
          </rPr>
          <t>Harmelen van, Eric:</t>
        </r>
        <r>
          <rPr>
            <sz val="9"/>
            <color indexed="81"/>
            <rFont val="Tahoma"/>
            <family val="2"/>
          </rPr>
          <t xml:space="preserve">
matregelnr correct maar omschrijving onjuist
</t>
        </r>
      </text>
    </comment>
    <comment ref="M419" authorId="0" shapeId="0" xr:uid="{26FAF6A7-65C5-48F2-BF53-041EBDB94902}">
      <text>
        <r>
          <rPr>
            <b/>
            <sz val="9"/>
            <color indexed="81"/>
            <rFont val="Tahoma"/>
            <family val="2"/>
          </rPr>
          <t>Harmelen van, Eric:</t>
        </r>
        <r>
          <rPr>
            <sz val="9"/>
            <color indexed="81"/>
            <rFont val="Tahoma"/>
            <family val="2"/>
          </rPr>
          <t xml:space="preserve">
ontwerpplan was 15-12-2020</t>
        </r>
      </text>
    </comment>
    <comment ref="M420" authorId="0" shapeId="0" xr:uid="{041E50CA-CE73-44A0-B6EC-30D27485F7A1}">
      <text>
        <r>
          <rPr>
            <b/>
            <sz val="9"/>
            <color indexed="81"/>
            <rFont val="Tahoma"/>
            <family val="2"/>
          </rPr>
          <t>Harmelen van, Eric:</t>
        </r>
        <r>
          <rPr>
            <sz val="9"/>
            <color indexed="81"/>
            <rFont val="Tahoma"/>
            <family val="2"/>
          </rPr>
          <t xml:space="preserve">
ontwerpplan was 15-12-2020</t>
        </r>
      </text>
    </comment>
    <comment ref="M421" authorId="0" shapeId="0" xr:uid="{1057DDF0-9FC4-451D-960E-BADEB77CEE4C}">
      <text>
        <r>
          <rPr>
            <b/>
            <sz val="9"/>
            <color indexed="81"/>
            <rFont val="Tahoma"/>
            <family val="2"/>
          </rPr>
          <t>Harmelen van, Eric:</t>
        </r>
        <r>
          <rPr>
            <sz val="9"/>
            <color indexed="81"/>
            <rFont val="Tahoma"/>
            <family val="2"/>
          </rPr>
          <t xml:space="preserve">
ontwerpplan was 15-12-2020</t>
        </r>
      </text>
    </comment>
    <comment ref="M422" authorId="0" shapeId="0" xr:uid="{DB88B6A5-5BD5-45CB-A2E8-8FD36614CEE0}">
      <text>
        <r>
          <rPr>
            <b/>
            <sz val="9"/>
            <color indexed="81"/>
            <rFont val="Tahoma"/>
            <family val="2"/>
          </rPr>
          <t>Harmelen van, Eric:</t>
        </r>
        <r>
          <rPr>
            <sz val="9"/>
            <color indexed="81"/>
            <rFont val="Tahoma"/>
            <family val="2"/>
          </rPr>
          <t xml:space="preserve">
ontwerpplan was 15-12-2020</t>
        </r>
      </text>
    </comment>
    <comment ref="H423" authorId="0" shapeId="0" xr:uid="{F958ACBC-644B-4F39-BF6E-F0C50A167208}">
      <text>
        <r>
          <rPr>
            <b/>
            <sz val="9"/>
            <color indexed="81"/>
            <rFont val="Tahoma"/>
            <family val="2"/>
          </rPr>
          <t>Harmelen van, Eric:</t>
        </r>
        <r>
          <rPr>
            <sz val="9"/>
            <color indexed="81"/>
            <rFont val="Tahoma"/>
            <family val="2"/>
          </rPr>
          <t xml:space="preserve">
stond ok maar dat was fout</t>
        </r>
      </text>
    </comment>
    <comment ref="M423" authorId="0" shapeId="0" xr:uid="{197A8D2A-1A72-45C7-917D-AF2E83EB70B0}">
      <text>
        <r>
          <rPr>
            <b/>
            <sz val="9"/>
            <color indexed="81"/>
            <rFont val="Tahoma"/>
            <family val="2"/>
          </rPr>
          <t>Harmelen van, Eric:</t>
        </r>
        <r>
          <rPr>
            <sz val="9"/>
            <color indexed="81"/>
            <rFont val="Tahoma"/>
            <family val="2"/>
          </rPr>
          <t xml:space="preserve">
ontwerpplan was 15-12-2020</t>
        </r>
      </text>
    </comment>
    <comment ref="O423" authorId="0" shapeId="0" xr:uid="{A8D62831-D9EF-4768-9FCE-334DED618EC0}">
      <text>
        <r>
          <rPr>
            <b/>
            <sz val="9"/>
            <color indexed="81"/>
            <rFont val="Tahoma"/>
            <family val="2"/>
          </rPr>
          <t>Harmelen van, Eric:</t>
        </r>
        <r>
          <rPr>
            <sz val="9"/>
            <color indexed="81"/>
            <rFont val="Tahoma"/>
            <family val="2"/>
          </rPr>
          <t xml:space="preserve">
stond SBB maar zie mail peter 16-11-2020 moet Watersdhap zijn 
</t>
        </r>
      </text>
    </comment>
    <comment ref="H424" authorId="0" shapeId="0" xr:uid="{6699220F-60AB-430C-A3D2-374D4AC83858}">
      <text>
        <r>
          <rPr>
            <b/>
            <sz val="9"/>
            <color indexed="81"/>
            <rFont val="Tahoma"/>
            <family val="2"/>
          </rPr>
          <t>Harmelen van, Eric:</t>
        </r>
        <r>
          <rPr>
            <sz val="9"/>
            <color indexed="81"/>
            <rFont val="Tahoma"/>
            <family val="2"/>
          </rPr>
          <t xml:space="preserve">
hier stond ok maar wat is dit?
</t>
        </r>
      </text>
    </comment>
    <comment ref="K424" authorId="0" shapeId="0" xr:uid="{3A5C07C1-2DE6-45B7-8881-79BB5BFB3C4A}">
      <text>
        <r>
          <rPr>
            <b/>
            <sz val="9"/>
            <color indexed="81"/>
            <rFont val="Tahoma"/>
            <family val="2"/>
          </rPr>
          <t>Harmelen van, Eric:</t>
        </r>
        <r>
          <rPr>
            <sz val="9"/>
            <color indexed="81"/>
            <rFont val="Tahoma"/>
            <family val="2"/>
          </rPr>
          <t xml:space="preserve">
maatregel klopt wel, maar de omschrijving is onjuist
</t>
        </r>
      </text>
    </comment>
    <comment ref="M424" authorId="0" shapeId="0" xr:uid="{269D3D7A-DCD0-4923-A349-B1D6D60A39D1}">
      <text>
        <r>
          <rPr>
            <b/>
            <sz val="9"/>
            <color indexed="81"/>
            <rFont val="Tahoma"/>
            <family val="2"/>
          </rPr>
          <t>Harmelen van, Eric:</t>
        </r>
        <r>
          <rPr>
            <sz val="9"/>
            <color indexed="81"/>
            <rFont val="Tahoma"/>
            <family val="2"/>
          </rPr>
          <t xml:space="preserve">
ontwerpplan was 15-12-2020</t>
        </r>
      </text>
    </comment>
    <comment ref="G425" authorId="0" shapeId="0" xr:uid="{67D76E9C-1AB4-4AAF-B482-A5BD90E22E4D}">
      <text>
        <r>
          <rPr>
            <b/>
            <sz val="9"/>
            <color indexed="81"/>
            <rFont val="Tahoma"/>
            <family val="2"/>
          </rPr>
          <t>Harmelen van, Eric:</t>
        </r>
        <r>
          <rPr>
            <sz val="9"/>
            <color indexed="81"/>
            <rFont val="Tahoma"/>
            <family val="2"/>
          </rPr>
          <t xml:space="preserve">
H7220 en H9160B toevoegen
</t>
        </r>
      </text>
    </comment>
    <comment ref="H425" authorId="0" shapeId="0" xr:uid="{7B15E457-622F-46EB-8D91-9F68844EA196}">
      <text>
        <r>
          <rPr>
            <b/>
            <sz val="9"/>
            <color indexed="81"/>
            <rFont val="Tahoma"/>
            <family val="2"/>
          </rPr>
          <t>Harmelen van, Eric:</t>
        </r>
        <r>
          <rPr>
            <sz val="9"/>
            <color indexed="81"/>
            <rFont val="Tahoma"/>
            <family val="2"/>
          </rPr>
          <t xml:space="preserve">
hier stond ok maar wat is dit?
</t>
        </r>
      </text>
    </comment>
    <comment ref="K425" authorId="0" shapeId="0" xr:uid="{AB055A4F-6C86-4EAB-8614-24CD9599687B}">
      <text>
        <r>
          <rPr>
            <b/>
            <sz val="9"/>
            <color indexed="81"/>
            <rFont val="Tahoma"/>
            <family val="2"/>
          </rPr>
          <t>Harmelen van, Eric:</t>
        </r>
        <r>
          <rPr>
            <sz val="9"/>
            <color indexed="81"/>
            <rFont val="Tahoma"/>
            <family val="2"/>
          </rPr>
          <t xml:space="preserve">
maatregel klopt wel, maar de omschrijving is onjuist
</t>
        </r>
      </text>
    </comment>
    <comment ref="M425" authorId="0" shapeId="0" xr:uid="{3DF8ADB5-8409-41C3-A6E7-6CFDDDC2EB39}">
      <text>
        <r>
          <rPr>
            <b/>
            <sz val="9"/>
            <color indexed="81"/>
            <rFont val="Tahoma"/>
            <family val="2"/>
          </rPr>
          <t>Harmelen van, Eric:</t>
        </r>
        <r>
          <rPr>
            <sz val="9"/>
            <color indexed="81"/>
            <rFont val="Tahoma"/>
            <family val="2"/>
          </rPr>
          <t xml:space="preserve">
ontwerpplan was 15-12-2020</t>
        </r>
      </text>
    </comment>
    <comment ref="H426" authorId="0" shapeId="0" xr:uid="{CA1039C8-1DFB-44B3-87B3-5A6BF28CA168}">
      <text>
        <r>
          <rPr>
            <b/>
            <sz val="9"/>
            <color indexed="81"/>
            <rFont val="Tahoma"/>
            <family val="2"/>
          </rPr>
          <t>Harmelen van, Eric:</t>
        </r>
        <r>
          <rPr>
            <sz val="9"/>
            <color indexed="81"/>
            <rFont val="Tahoma"/>
            <family val="2"/>
          </rPr>
          <t xml:space="preserve">
stond ok maar dat was fout</t>
        </r>
      </text>
    </comment>
    <comment ref="M426" authorId="0" shapeId="0" xr:uid="{A86BED79-8CA5-42DD-A522-E9A491E13607}">
      <text>
        <r>
          <rPr>
            <b/>
            <sz val="9"/>
            <color indexed="81"/>
            <rFont val="Tahoma"/>
            <family val="2"/>
          </rPr>
          <t>Harmelen van, Eric:</t>
        </r>
        <r>
          <rPr>
            <sz val="9"/>
            <color indexed="81"/>
            <rFont val="Tahoma"/>
            <family val="2"/>
          </rPr>
          <t xml:space="preserve">
ontwerpplan was 15-12-2020</t>
        </r>
      </text>
    </comment>
    <comment ref="G427" authorId="0" shapeId="0" xr:uid="{86A239E7-8DAF-4C4E-91C3-B4710B8A3B86}">
      <text>
        <r>
          <rPr>
            <b/>
            <sz val="9"/>
            <color indexed="81"/>
            <rFont val="Tahoma"/>
            <family val="2"/>
          </rPr>
          <t>Harmelen van, Eric:</t>
        </r>
        <r>
          <rPr>
            <sz val="9"/>
            <color indexed="81"/>
            <rFont val="Tahoma"/>
            <family val="2"/>
          </rPr>
          <t xml:space="preserve">
stond H7220 maar dat is niet compleet</t>
        </r>
      </text>
    </comment>
    <comment ref="H427" authorId="0" shapeId="0" xr:uid="{63807CF3-3FAC-438D-BFF9-7CA43B902569}">
      <text>
        <r>
          <rPr>
            <b/>
            <sz val="9"/>
            <color indexed="81"/>
            <rFont val="Tahoma"/>
            <family val="2"/>
          </rPr>
          <t>Harmelen van, Eric:</t>
        </r>
        <r>
          <rPr>
            <sz val="9"/>
            <color indexed="81"/>
            <rFont val="Tahoma"/>
            <family val="2"/>
          </rPr>
          <t xml:space="preserve">
hier stond ok maar wat is dit?
</t>
        </r>
      </text>
    </comment>
    <comment ref="K427" authorId="0" shapeId="0" xr:uid="{453C499E-ABAF-40AC-9C05-F5B4B9AD9507}">
      <text>
        <r>
          <rPr>
            <b/>
            <sz val="9"/>
            <color indexed="81"/>
            <rFont val="Tahoma"/>
            <family val="2"/>
          </rPr>
          <t>Harmelen van, Eric:</t>
        </r>
        <r>
          <rPr>
            <sz val="9"/>
            <color indexed="81"/>
            <rFont val="Tahoma"/>
            <family val="2"/>
          </rPr>
          <t xml:space="preserve">
omschrijving in rapport is beter</t>
        </r>
      </text>
    </comment>
    <comment ref="M427" authorId="0" shapeId="0" xr:uid="{9044811C-2371-43E2-B5FC-2C0EF8A71561}">
      <text>
        <r>
          <rPr>
            <b/>
            <sz val="9"/>
            <color indexed="81"/>
            <rFont val="Tahoma"/>
            <family val="2"/>
          </rPr>
          <t>Harmelen van, Eric:</t>
        </r>
        <r>
          <rPr>
            <sz val="9"/>
            <color indexed="81"/>
            <rFont val="Tahoma"/>
            <family val="2"/>
          </rPr>
          <t xml:space="preserve">
ontwerpplan was 15-12-2020</t>
        </r>
      </text>
    </comment>
    <comment ref="O427" authorId="0" shapeId="0" xr:uid="{8F95AF2E-A9DB-4947-9A23-DB2C23F6C745}">
      <text>
        <r>
          <rPr>
            <b/>
            <sz val="9"/>
            <color indexed="81"/>
            <rFont val="Tahoma"/>
            <family val="2"/>
          </rPr>
          <t>Harmelen van, Eric:</t>
        </r>
        <r>
          <rPr>
            <sz val="9"/>
            <color indexed="81"/>
            <rFont val="Tahoma"/>
            <family val="2"/>
          </rPr>
          <t xml:space="preserve">
zie mail Peter dd 16-11-2020)
</t>
        </r>
      </text>
    </comment>
    <comment ref="E428" authorId="0" shapeId="0" xr:uid="{7FE98090-AE1A-4710-BEE7-21F4E9916FFC}">
      <text>
        <r>
          <rPr>
            <b/>
            <sz val="9"/>
            <color indexed="81"/>
            <rFont val="Tahoma"/>
            <family val="2"/>
          </rPr>
          <t>Harmelen van, Eric:</t>
        </r>
        <r>
          <rPr>
            <sz val="9"/>
            <color indexed="81"/>
            <rFont val="Tahoma"/>
            <family val="2"/>
          </rPr>
          <t xml:space="preserve">
in rapport is alleen M.153-4 genoemd !</t>
        </r>
      </text>
    </comment>
    <comment ref="G428" authorId="0" shapeId="0" xr:uid="{52848EDB-5500-48F3-997B-04BD7C0C652D}">
      <text>
        <r>
          <rPr>
            <b/>
            <sz val="9"/>
            <color indexed="81"/>
            <rFont val="Tahoma"/>
            <family val="2"/>
          </rPr>
          <t>Harmelen van, Eric:</t>
        </r>
        <r>
          <rPr>
            <sz val="9"/>
            <color indexed="81"/>
            <rFont val="Tahoma"/>
            <family val="2"/>
          </rPr>
          <t xml:space="preserve">
nog H9160B toevoegen</t>
        </r>
      </text>
    </comment>
    <comment ref="H428" authorId="0" shapeId="0" xr:uid="{C89E71AB-E456-4829-8741-827A448EE173}">
      <text>
        <r>
          <rPr>
            <b/>
            <sz val="9"/>
            <color indexed="81"/>
            <rFont val="Tahoma"/>
            <family val="2"/>
          </rPr>
          <t>Harmelen van, Eric:</t>
        </r>
        <r>
          <rPr>
            <sz val="9"/>
            <color indexed="81"/>
            <rFont val="Tahoma"/>
            <family val="2"/>
          </rPr>
          <t xml:space="preserve">
hier stond ok 12 maar wat is dat ?</t>
        </r>
      </text>
    </comment>
    <comment ref="K428" authorId="0" shapeId="0" xr:uid="{B6953B44-0D9A-4851-90B2-04A0C3848387}">
      <text>
        <r>
          <rPr>
            <b/>
            <sz val="9"/>
            <color indexed="81"/>
            <rFont val="Tahoma"/>
            <family val="2"/>
          </rPr>
          <t>Harmelen van, Eric:</t>
        </r>
        <r>
          <rPr>
            <sz val="9"/>
            <color indexed="81"/>
            <rFont val="Tahoma"/>
            <family val="2"/>
          </rPr>
          <t xml:space="preserve">
maatregel klopt wel, maar de omschrijving is onjuist
</t>
        </r>
      </text>
    </comment>
    <comment ref="M428" authorId="0" shapeId="0" xr:uid="{55C21478-6266-4FBF-8FA5-BAB0F26BD9AC}">
      <text>
        <r>
          <rPr>
            <b/>
            <sz val="9"/>
            <color indexed="81"/>
            <rFont val="Tahoma"/>
            <family val="2"/>
          </rPr>
          <t>Harmelen van, Eric:</t>
        </r>
        <r>
          <rPr>
            <sz val="9"/>
            <color indexed="81"/>
            <rFont val="Tahoma"/>
            <family val="2"/>
          </rPr>
          <t xml:space="preserve">
ontwerpplan was 15-12-2020</t>
        </r>
      </text>
    </comment>
    <comment ref="N428" authorId="0" shapeId="0" xr:uid="{5E0F397B-4886-48DE-A61D-9A94BAD0EF1B}">
      <text>
        <r>
          <rPr>
            <b/>
            <sz val="9"/>
            <color indexed="81"/>
            <rFont val="Tahoma"/>
            <family val="2"/>
          </rPr>
          <t>Harmelen van, Eric:</t>
        </r>
        <r>
          <rPr>
            <sz val="9"/>
            <color indexed="81"/>
            <rFont val="Tahoma"/>
            <family val="2"/>
          </rPr>
          <t xml:space="preserve">
stond cyclisch maar moet eenmalig zijn</t>
        </r>
      </text>
    </comment>
    <comment ref="E429" authorId="0" shapeId="0" xr:uid="{018F9137-86CB-4383-A7DD-403C5323378B}">
      <text>
        <r>
          <rPr>
            <b/>
            <sz val="9"/>
            <color indexed="81"/>
            <rFont val="Tahoma"/>
            <family val="2"/>
          </rPr>
          <t>Harmelen van, Eric:</t>
        </r>
        <r>
          <rPr>
            <sz val="9"/>
            <color indexed="81"/>
            <rFont val="Tahoma"/>
            <family val="2"/>
          </rPr>
          <t xml:space="preserve">
in rapport staat alleen M.153-5</t>
        </r>
      </text>
    </comment>
    <comment ref="G429" authorId="0" shapeId="0" xr:uid="{0ABB8CEB-BDDF-4AFF-9E10-97301621AA2B}">
      <text>
        <r>
          <rPr>
            <b/>
            <sz val="9"/>
            <color indexed="81"/>
            <rFont val="Tahoma"/>
            <family val="2"/>
          </rPr>
          <t>Harmelen van, Eric:</t>
        </r>
        <r>
          <rPr>
            <sz val="9"/>
            <color indexed="81"/>
            <rFont val="Tahoma"/>
            <family val="2"/>
          </rPr>
          <t xml:space="preserve">
nog H9160B toevoegen</t>
        </r>
      </text>
    </comment>
    <comment ref="H429" authorId="0" shapeId="0" xr:uid="{18C24752-2033-44EE-B914-FC42AE79C2CD}">
      <text>
        <r>
          <rPr>
            <b/>
            <sz val="9"/>
            <color indexed="81"/>
            <rFont val="Tahoma"/>
            <family val="2"/>
          </rPr>
          <t>Harmelen van, Eric:</t>
        </r>
        <r>
          <rPr>
            <sz val="9"/>
            <color indexed="81"/>
            <rFont val="Tahoma"/>
            <family val="2"/>
          </rPr>
          <t xml:space="preserve">
hier stond ok 12 maar wat is dat ?</t>
        </r>
      </text>
    </comment>
    <comment ref="I429" authorId="0" shapeId="0" xr:uid="{42C597A6-A2BD-4884-8779-A0E7A87068B2}">
      <text>
        <r>
          <rPr>
            <b/>
            <sz val="9"/>
            <color indexed="81"/>
            <rFont val="Tahoma"/>
            <family val="2"/>
          </rPr>
          <t>Harmelen van, Eric:</t>
        </r>
        <r>
          <rPr>
            <sz val="9"/>
            <color indexed="81"/>
            <rFont val="Tahoma"/>
            <family val="2"/>
          </rPr>
          <t xml:space="preserve">
was H maar moet Tb zijn ! overbemesting)
</t>
        </r>
      </text>
    </comment>
    <comment ref="K429" authorId="0" shapeId="0" xr:uid="{5B4CC57B-144A-42B9-A35B-AE020CA4CADA}">
      <text>
        <r>
          <rPr>
            <b/>
            <sz val="9"/>
            <color indexed="81"/>
            <rFont val="Tahoma"/>
            <family val="2"/>
          </rPr>
          <t>Harmelen van, Eric:</t>
        </r>
        <r>
          <rPr>
            <sz val="9"/>
            <color indexed="81"/>
            <rFont val="Tahoma"/>
            <family val="2"/>
          </rPr>
          <t xml:space="preserve">
maatregel klopt wel, maar de omschrijving is onjuist
</t>
        </r>
      </text>
    </comment>
    <comment ref="M429" authorId="0" shapeId="0" xr:uid="{DEBA9D37-522A-48F2-AAF2-D7AEAA3A50FD}">
      <text>
        <r>
          <rPr>
            <b/>
            <sz val="9"/>
            <color indexed="81"/>
            <rFont val="Tahoma"/>
            <family val="2"/>
          </rPr>
          <t>Harmelen van, Eric:</t>
        </r>
        <r>
          <rPr>
            <sz val="9"/>
            <color indexed="81"/>
            <rFont val="Tahoma"/>
            <family val="2"/>
          </rPr>
          <t xml:space="preserve">
ontwerpplan was 15-12-2020</t>
        </r>
      </text>
    </comment>
    <comment ref="E430" authorId="0" shapeId="0" xr:uid="{5BF68ACE-4AF2-4CF5-B88D-25A0B26B5167}">
      <text>
        <r>
          <rPr>
            <b/>
            <sz val="9"/>
            <color indexed="81"/>
            <rFont val="Tahoma"/>
            <family val="2"/>
          </rPr>
          <t>Harmelen van, Eric:</t>
        </r>
        <r>
          <rPr>
            <sz val="9"/>
            <color indexed="81"/>
            <rFont val="Tahoma"/>
            <family val="2"/>
          </rPr>
          <t xml:space="preserve">
in rapport is alleen M.153-6 genoemd</t>
        </r>
      </text>
    </comment>
    <comment ref="H430" authorId="0" shapeId="0" xr:uid="{58692D58-460E-474B-A4C0-206EA6CFEB6C}">
      <text>
        <r>
          <rPr>
            <b/>
            <sz val="9"/>
            <color indexed="81"/>
            <rFont val="Tahoma"/>
            <family val="2"/>
          </rPr>
          <t>Harmelen van, Eric:</t>
        </r>
        <r>
          <rPr>
            <sz val="9"/>
            <color indexed="81"/>
            <rFont val="Tahoma"/>
            <family val="2"/>
          </rPr>
          <t xml:space="preserve">
hier stond ok 12 maar wat is dat ?</t>
        </r>
      </text>
    </comment>
    <comment ref="K430" authorId="0" shapeId="0" xr:uid="{AE7B80BA-B684-4451-83EB-E88118DCAED5}">
      <text>
        <r>
          <rPr>
            <b/>
            <sz val="9"/>
            <color indexed="81"/>
            <rFont val="Tahoma"/>
            <family val="2"/>
          </rPr>
          <t>Harmelen van, Eric:</t>
        </r>
        <r>
          <rPr>
            <sz val="9"/>
            <color indexed="81"/>
            <rFont val="Tahoma"/>
            <family val="2"/>
          </rPr>
          <t xml:space="preserve">
maatregel klopt wel, maar de omschrijving is onjuist
</t>
        </r>
      </text>
    </comment>
    <comment ref="M430" authorId="0" shapeId="0" xr:uid="{ECCDFD73-85FA-4911-89D1-09BD0F38A236}">
      <text>
        <r>
          <rPr>
            <b/>
            <sz val="9"/>
            <color indexed="81"/>
            <rFont val="Tahoma"/>
            <family val="2"/>
          </rPr>
          <t>Harmelen van, Eric:</t>
        </r>
        <r>
          <rPr>
            <sz val="9"/>
            <color indexed="81"/>
            <rFont val="Tahoma"/>
            <family val="2"/>
          </rPr>
          <t xml:space="preserve">
ontwerpplan was 15-12-2020</t>
        </r>
      </text>
    </comment>
    <comment ref="H431" authorId="0" shapeId="0" xr:uid="{7FA89FCA-CB8C-46C4-9B27-0DD2FA35E76D}">
      <text>
        <r>
          <rPr>
            <b/>
            <sz val="9"/>
            <color indexed="81"/>
            <rFont val="Tahoma"/>
            <family val="2"/>
          </rPr>
          <t>Harmelen van, Eric:</t>
        </r>
        <r>
          <rPr>
            <sz val="9"/>
            <color indexed="81"/>
            <rFont val="Tahoma"/>
            <family val="2"/>
          </rPr>
          <t xml:space="preserve">
hier stond ok maar wat is dit?
</t>
        </r>
      </text>
    </comment>
    <comment ref="F433" authorId="0" shapeId="0" xr:uid="{6196C8F8-2738-469F-B773-AF0C7A33C583}">
      <text>
        <r>
          <rPr>
            <b/>
            <sz val="9"/>
            <color indexed="81"/>
            <rFont val="Tahoma"/>
            <family val="2"/>
          </rPr>
          <t>Harmelen van, Eric:</t>
        </r>
        <r>
          <rPr>
            <sz val="9"/>
            <color indexed="81"/>
            <rFont val="Tahoma"/>
            <family val="2"/>
          </rPr>
          <t xml:space="preserve">
in PAS moedertabel staat hier Beheerplan !!</t>
        </r>
      </text>
    </comment>
    <comment ref="H433" authorId="0" shapeId="0" xr:uid="{9207B159-B7B3-4B28-B87D-D731ECF952E0}">
      <text>
        <r>
          <rPr>
            <b/>
            <sz val="9"/>
            <color indexed="81"/>
            <rFont val="Tahoma"/>
            <family val="2"/>
          </rPr>
          <t>Harmelen van, Eric:</t>
        </r>
        <r>
          <rPr>
            <sz val="9"/>
            <color indexed="81"/>
            <rFont val="Tahoma"/>
            <family val="2"/>
          </rPr>
          <t xml:space="preserve">
hier stond ok maar wat is dit?
</t>
        </r>
      </text>
    </comment>
    <comment ref="H434" authorId="0" shapeId="0" xr:uid="{2D9D33BC-1B23-4223-8FCA-67B50D81F6E4}">
      <text>
        <r>
          <rPr>
            <b/>
            <sz val="9"/>
            <color indexed="81"/>
            <rFont val="Tahoma"/>
            <family val="2"/>
          </rPr>
          <t>Harmelen van, Eric:</t>
        </r>
        <r>
          <rPr>
            <sz val="9"/>
            <color indexed="81"/>
            <rFont val="Tahoma"/>
            <family val="2"/>
          </rPr>
          <t xml:space="preserve">
hier stond ok maar wat is dit?
</t>
        </r>
      </text>
    </comment>
    <comment ref="H435" authorId="0" shapeId="0" xr:uid="{2FE59657-A8D1-4EE8-B6F2-DCE1F1D1018E}">
      <text>
        <r>
          <rPr>
            <b/>
            <sz val="9"/>
            <color indexed="81"/>
            <rFont val="Tahoma"/>
            <family val="2"/>
          </rPr>
          <t>Harmelen van, Eric:</t>
        </r>
        <r>
          <rPr>
            <sz val="9"/>
            <color indexed="81"/>
            <rFont val="Tahoma"/>
            <family val="2"/>
          </rPr>
          <t xml:space="preserve">
hier stond ok maar wat is dit?
</t>
        </r>
      </text>
    </comment>
    <comment ref="H436" authorId="0" shapeId="0" xr:uid="{FEE1D8E1-8E4E-4C06-9386-13C68A91F6A2}">
      <text>
        <r>
          <rPr>
            <b/>
            <sz val="9"/>
            <color indexed="81"/>
            <rFont val="Tahoma"/>
            <family val="2"/>
          </rPr>
          <t>Harmelen van, Eric:</t>
        </r>
        <r>
          <rPr>
            <sz val="9"/>
            <color indexed="81"/>
            <rFont val="Tahoma"/>
            <family val="2"/>
          </rPr>
          <t xml:space="preserve">
hier stond ok maar wat is dit?
</t>
        </r>
      </text>
    </comment>
    <comment ref="H437" authorId="0" shapeId="0" xr:uid="{EA0D06F5-0DAC-418A-9272-9E0B2F565578}">
      <text>
        <r>
          <rPr>
            <b/>
            <sz val="9"/>
            <color indexed="81"/>
            <rFont val="Tahoma"/>
            <family val="2"/>
          </rPr>
          <t>Harmelen van, Eric:</t>
        </r>
        <r>
          <rPr>
            <sz val="9"/>
            <color indexed="81"/>
            <rFont val="Tahoma"/>
            <family val="2"/>
          </rPr>
          <t xml:space="preserve">
hier stond ok maar wat is dit?
</t>
        </r>
      </text>
    </comment>
    <comment ref="H438" authorId="0" shapeId="0" xr:uid="{EFC509A3-1B36-4169-91D2-70FB23C45F56}">
      <text>
        <r>
          <rPr>
            <b/>
            <sz val="9"/>
            <color indexed="81"/>
            <rFont val="Tahoma"/>
            <family val="2"/>
          </rPr>
          <t>Harmelen van, Eric:</t>
        </r>
        <r>
          <rPr>
            <sz val="9"/>
            <color indexed="81"/>
            <rFont val="Tahoma"/>
            <family val="2"/>
          </rPr>
          <t xml:space="preserve">
hier stond ok maar wat is dit?
</t>
        </r>
      </text>
    </comment>
    <comment ref="K442" authorId="0" shapeId="0" xr:uid="{BB458707-04D8-47BD-8DDD-9AEBEB87F2E4}">
      <text>
        <r>
          <rPr>
            <b/>
            <sz val="9"/>
            <color indexed="81"/>
            <rFont val="Tahoma"/>
            <family val="2"/>
          </rPr>
          <t>Harmelen van, Eric:</t>
        </r>
        <r>
          <rPr>
            <sz val="9"/>
            <color indexed="81"/>
            <rFont val="Tahoma"/>
            <family val="2"/>
          </rPr>
          <t xml:space="preserve">
op 7-11-2019 iom Ran de tekst (bomen en struiken) toegevoegd
</t>
        </r>
      </text>
    </comment>
    <comment ref="K447" authorId="0" shapeId="0" xr:uid="{593B3343-1C4E-4AB3-82C7-6E60176C85C6}">
      <text>
        <r>
          <rPr>
            <b/>
            <sz val="9"/>
            <color indexed="81"/>
            <rFont val="Tahoma"/>
            <family val="2"/>
          </rPr>
          <t>Harmelen van, Eric:</t>
        </r>
        <r>
          <rPr>
            <sz val="9"/>
            <color indexed="81"/>
            <rFont val="Tahoma"/>
            <family val="2"/>
          </rPr>
          <t xml:space="preserve">
op 7-11-2019 iom Ran de tekst (bomen en struiken) toegevoegd
</t>
        </r>
      </text>
    </comment>
    <comment ref="O454" authorId="0" shapeId="0" xr:uid="{26BBD7B0-3362-4763-90DE-DEFDB7D38D2B}">
      <text>
        <r>
          <rPr>
            <b/>
            <sz val="9"/>
            <color indexed="81"/>
            <rFont val="Tahoma"/>
            <family val="2"/>
          </rPr>
          <t>Harmelen van, Eric:</t>
        </r>
        <r>
          <rPr>
            <sz val="9"/>
            <color indexed="81"/>
            <rFont val="Tahoma"/>
            <family val="2"/>
          </rPr>
          <t xml:space="preserve">
SBB is weg ut gebied dus niet meer opvoeren
</t>
        </r>
      </text>
    </comment>
    <comment ref="K458" authorId="0" shapeId="0" xr:uid="{0590AF1A-9A30-491F-8097-13E980E7038F}">
      <text>
        <r>
          <rPr>
            <b/>
            <sz val="9"/>
            <color indexed="81"/>
            <rFont val="Tahoma"/>
            <family val="2"/>
          </rPr>
          <t>Harmelen van, Eric:</t>
        </r>
        <r>
          <rPr>
            <sz val="9"/>
            <color indexed="81"/>
            <rFont val="Tahoma"/>
            <family val="2"/>
          </rPr>
          <t xml:space="preserve">
rood is toegevoegd agv zienswijzen (zie mail Ran Schols 16-11-2020)
</t>
        </r>
      </text>
    </comment>
    <comment ref="K463" authorId="0" shapeId="0" xr:uid="{08CDA1B8-6DF4-41C7-BD7D-0D99D027BD19}">
      <text>
        <r>
          <rPr>
            <b/>
            <sz val="9"/>
            <color indexed="81"/>
            <rFont val="Tahoma"/>
            <family val="2"/>
          </rPr>
          <t>Harmelen van, Eric:</t>
        </r>
        <r>
          <rPr>
            <sz val="9"/>
            <color indexed="81"/>
            <rFont val="Tahoma"/>
            <family val="2"/>
          </rPr>
          <t xml:space="preserve">
rode tekst toegevoegd nav zienswijzen. Bedrag van inrichten 6PQ's is 3600,- 
</t>
        </r>
      </text>
    </comment>
    <comment ref="K470" authorId="0" shapeId="0" xr:uid="{A43F55B4-CA52-442C-9CCA-C48A5BC64E26}">
      <text>
        <r>
          <rPr>
            <b/>
            <sz val="9"/>
            <color indexed="81"/>
            <rFont val="Tahoma"/>
            <family val="2"/>
          </rPr>
          <t>Harmelen van, Eric:</t>
        </r>
        <r>
          <rPr>
            <sz val="9"/>
            <color indexed="81"/>
            <rFont val="Tahoma"/>
            <family val="2"/>
          </rPr>
          <t xml:space="preserve">
rode tekst is toegevoegd nav zienswijzen zie mail RanSchols 16-11-2020
</t>
        </r>
      </text>
    </comment>
    <comment ref="O483" authorId="0" shapeId="0" xr:uid="{45A34010-D230-4DA1-8624-B671608D9FD6}">
      <text>
        <r>
          <rPr>
            <b/>
            <sz val="9"/>
            <color indexed="81"/>
            <rFont val="Tahoma"/>
            <family val="2"/>
          </rPr>
          <t>Harmelen van, Eric:</t>
        </r>
        <r>
          <rPr>
            <sz val="9"/>
            <color indexed="81"/>
            <rFont val="Tahoma"/>
            <family val="2"/>
          </rPr>
          <t xml:space="preserve">
stond SLL ivp NM op 13-11-2020 aangepast
</t>
        </r>
      </text>
    </comment>
    <comment ref="K484" authorId="0" shapeId="0" xr:uid="{86E4D02D-790C-4D81-A63D-6338436174AD}">
      <text>
        <r>
          <rPr>
            <b/>
            <sz val="9"/>
            <color indexed="81"/>
            <rFont val="Tahoma"/>
            <family val="2"/>
          </rPr>
          <t>Harmelen van, Eric:</t>
        </r>
        <r>
          <rPr>
            <sz val="9"/>
            <color indexed="81"/>
            <rFont val="Tahoma"/>
            <family val="2"/>
          </rPr>
          <t xml:space="preserve">
de rode tekst is op nav zienswijzen aangeast zie mail RanSchols dd 16-11-2020
</t>
        </r>
      </text>
    </comment>
    <comment ref="K485" authorId="0" shapeId="0" xr:uid="{16B27A59-D38E-4224-8430-046B897F97B5}">
      <text>
        <r>
          <rPr>
            <b/>
            <sz val="9"/>
            <color indexed="81"/>
            <rFont val="Tahoma"/>
            <family val="2"/>
          </rPr>
          <t>Harmelen van, Eric:</t>
        </r>
        <r>
          <rPr>
            <sz val="9"/>
            <color indexed="81"/>
            <rFont val="Tahoma"/>
            <family val="2"/>
          </rPr>
          <t xml:space="preserve">
de rode tekst is op nav zienswijzen aangeast zie mail RanSchols dd 16-11-2020
</t>
        </r>
      </text>
    </comment>
    <comment ref="O506" authorId="0" shapeId="0" xr:uid="{56D65778-D0FD-43A8-B2A7-126C4E492931}">
      <text>
        <r>
          <rPr>
            <b/>
            <sz val="9"/>
            <color indexed="81"/>
            <rFont val="Tahoma"/>
            <family val="2"/>
          </rPr>
          <t>Harmelen van, Eric:</t>
        </r>
        <r>
          <rPr>
            <sz val="9"/>
            <color indexed="81"/>
            <rFont val="Tahoma"/>
            <family val="2"/>
          </rPr>
          <t xml:space="preserve">
op 4-3-202 NVT ivm veegbesluit gewijzigd in "Provincie ? 
</t>
        </r>
      </text>
    </comment>
    <comment ref="O507" authorId="0" shapeId="0" xr:uid="{A6863EE3-3A0C-4849-9C20-01240A383F8C}">
      <text>
        <r>
          <rPr>
            <b/>
            <sz val="9"/>
            <color indexed="81"/>
            <rFont val="Tahoma"/>
            <family val="2"/>
          </rPr>
          <t>Harmelen van, Eric:</t>
        </r>
        <r>
          <rPr>
            <sz val="9"/>
            <color indexed="81"/>
            <rFont val="Tahoma"/>
            <family val="2"/>
          </rPr>
          <t xml:space="preserve">
op 4-3-202 NVT ivm veegbesluit gewijzigd in "Provincie ? 
</t>
        </r>
      </text>
    </comment>
    <comment ref="O512" authorId="0" shapeId="0" xr:uid="{6A2E9A1D-898F-46AE-80FF-B6B367A9B808}">
      <text>
        <r>
          <rPr>
            <b/>
            <sz val="9"/>
            <color indexed="81"/>
            <rFont val="Tahoma"/>
            <family val="2"/>
          </rPr>
          <t>Harmelen van, Eric:</t>
        </r>
        <r>
          <rPr>
            <sz val="9"/>
            <color indexed="81"/>
            <rFont val="Tahoma"/>
            <family val="2"/>
          </rPr>
          <t xml:space="preserve">
2022 stond NM maar trekker was Buitenring Parkstad Limburg BPL</t>
        </r>
      </text>
    </comment>
    <comment ref="O514" authorId="0" shapeId="0" xr:uid="{A0D56F07-F03E-4D13-9449-7EE975C5B039}">
      <text>
        <r>
          <rPr>
            <b/>
            <sz val="9"/>
            <color indexed="81"/>
            <rFont val="Tahoma"/>
            <family val="2"/>
          </rPr>
          <t>Harmelen van, Eric:</t>
        </r>
        <r>
          <rPr>
            <sz val="9"/>
            <color indexed="81"/>
            <rFont val="Tahoma"/>
            <family val="2"/>
          </rPr>
          <t xml:space="preserve">
2022: stond Nm maar is BPL Buitenring Parkstad Limburg</t>
        </r>
      </text>
    </comment>
    <comment ref="O521" authorId="0" shapeId="0" xr:uid="{99EDCB7D-C23E-4F41-B487-197332A316ED}">
      <text>
        <r>
          <rPr>
            <b/>
            <sz val="9"/>
            <color indexed="81"/>
            <rFont val="Tahoma"/>
            <family val="2"/>
          </rPr>
          <t>Harmelen van, Eric:</t>
        </r>
        <r>
          <rPr>
            <sz val="9"/>
            <color indexed="81"/>
            <rFont val="Tahoma"/>
            <family val="2"/>
          </rPr>
          <t xml:space="preserve">
2022: stond Nm maar is BPL Buitenring Parkstad Limburg</t>
        </r>
      </text>
    </comment>
    <comment ref="O533" authorId="0" shapeId="0" xr:uid="{A29127BA-9A4A-44E3-801E-D6EC6248E5EA}">
      <text>
        <r>
          <rPr>
            <b/>
            <sz val="9"/>
            <color indexed="81"/>
            <rFont val="Tahoma"/>
            <family val="2"/>
          </rPr>
          <t>Harmelen van, Eric:</t>
        </r>
        <r>
          <rPr>
            <sz val="9"/>
            <color indexed="81"/>
            <rFont val="Tahoma"/>
            <family val="2"/>
          </rPr>
          <t xml:space="preserve">
op 4-3-202 NVT ivm veegbesluit gewijzigd in "Provincie ? 
</t>
        </r>
      </text>
    </comment>
    <comment ref="O536" authorId="0" shapeId="0" xr:uid="{62AE9404-4090-4D65-8AA0-2F0E57AB22B2}">
      <text>
        <r>
          <rPr>
            <b/>
            <sz val="9"/>
            <color indexed="81"/>
            <rFont val="Tahoma"/>
            <family val="2"/>
          </rPr>
          <t>Harmelen van, Eric:</t>
        </r>
        <r>
          <rPr>
            <sz val="9"/>
            <color indexed="81"/>
            <rFont val="Tahoma"/>
            <family val="2"/>
          </rPr>
          <t xml:space="preserve">
2022: stond Nm maar is BPL Buitenring Parkstad Limburg</t>
        </r>
      </text>
    </comment>
    <comment ref="K588" authorId="0" shapeId="0" xr:uid="{D59D1674-3854-48B5-9896-047C7052E18B}">
      <text>
        <r>
          <rPr>
            <b/>
            <sz val="9"/>
            <color indexed="81"/>
            <rFont val="Tahoma"/>
            <family val="2"/>
          </rPr>
          <t>Harmelen van, Eric:</t>
        </r>
        <r>
          <rPr>
            <sz val="9"/>
            <color indexed="81"/>
            <rFont val="Tahoma"/>
            <family val="2"/>
          </rPr>
          <t xml:space="preserve">
Ludy 14-10-2020 Dit is het opstellen van de groevenbeheerplannen</t>
        </r>
      </text>
    </comment>
    <comment ref="K595" authorId="0" shapeId="0" xr:uid="{0C18CA6F-A9FC-4A0A-9762-B751F918D189}">
      <text>
        <r>
          <rPr>
            <b/>
            <sz val="9"/>
            <color indexed="81"/>
            <rFont val="Tahoma"/>
            <family val="2"/>
          </rPr>
          <t>Harmelen van, Eric:</t>
        </r>
        <r>
          <rPr>
            <sz val="9"/>
            <color indexed="81"/>
            <rFont val="Tahoma"/>
            <family val="2"/>
          </rPr>
          <t xml:space="preserve">
roze toegvoegen: zo staat het nl in N2000 plan dd 19-2-2020)
</t>
        </r>
      </text>
    </comment>
    <comment ref="R615" authorId="0" shapeId="0" xr:uid="{6DAE168C-2BA4-4E6E-8AEF-EAE6F2C4BA90}">
      <text>
        <r>
          <rPr>
            <b/>
            <sz val="9"/>
            <color indexed="81"/>
            <rFont val="Tahoma"/>
            <family val="2"/>
          </rPr>
          <t>Harmelen van, Eric:</t>
        </r>
        <r>
          <rPr>
            <sz val="9"/>
            <color indexed="81"/>
            <rFont val="Tahoma"/>
            <family val="2"/>
          </rPr>
          <t xml:space="preserve">
18-1-2022: stond 150 maar is 75 in ontwerpplan en dan komen de kosten oo beter uit
</t>
        </r>
      </text>
    </comment>
    <comment ref="S615" authorId="0" shapeId="0" xr:uid="{03E9D182-C37F-4435-B192-0547E734FD64}">
      <text>
        <r>
          <rPr>
            <b/>
            <sz val="9"/>
            <color indexed="81"/>
            <rFont val="Tahoma"/>
            <family val="2"/>
          </rPr>
          <t>Harmelen van, Eric:</t>
        </r>
        <r>
          <rPr>
            <sz val="9"/>
            <color indexed="81"/>
            <rFont val="Tahoma"/>
            <family val="2"/>
          </rPr>
          <t xml:space="preserve">
18-1-2022: stond 150 maar is 75 in ontwerpplan en dan komen de kosten oo beter uit
</t>
        </r>
      </text>
    </comment>
    <comment ref="G622" authorId="0" shapeId="0" xr:uid="{EABFE37F-D9EF-493C-8C8A-1F642272B773}">
      <text>
        <r>
          <rPr>
            <b/>
            <sz val="9"/>
            <color indexed="81"/>
            <rFont val="Tahoma"/>
            <family val="2"/>
          </rPr>
          <t>Harmelen van, Eric:</t>
        </r>
        <r>
          <rPr>
            <sz val="9"/>
            <color indexed="81"/>
            <rFont val="Tahoma"/>
            <family val="2"/>
          </rPr>
          <t xml:space="preserve">
op 2-12-2021 uit tabel fred H6110 toegevoegd</t>
        </r>
      </text>
    </comment>
    <comment ref="O622" authorId="0" shapeId="0" xr:uid="{28883320-CFC3-467F-AF00-624300A7EE3A}">
      <text>
        <r>
          <rPr>
            <b/>
            <sz val="9"/>
            <color indexed="81"/>
            <rFont val="Tahoma"/>
            <family val="2"/>
          </rPr>
          <t>Harmelen van, Eric:</t>
        </r>
        <r>
          <rPr>
            <sz val="9"/>
            <color indexed="81"/>
            <rFont val="Tahoma"/>
            <family val="2"/>
          </rPr>
          <t xml:space="preserve">
2-12-201: stond provincie maar in tabel Fred stondern meer trekkers
</t>
        </r>
      </text>
    </comment>
    <comment ref="N623" authorId="0" shapeId="0" xr:uid="{3A1815ED-285D-485D-A5BE-FD43415EADA3}">
      <text>
        <r>
          <rPr>
            <b/>
            <sz val="9"/>
            <color indexed="81"/>
            <rFont val="Tahoma"/>
            <family val="2"/>
          </rPr>
          <t>Harmelen van, Eric:</t>
        </r>
        <r>
          <rPr>
            <sz val="9"/>
            <color indexed="81"/>
            <rFont val="Tahoma"/>
            <family val="2"/>
          </rPr>
          <t xml:space="preserve">
18-1-2022 stond cyclisch maar is eenmalig</t>
        </r>
      </text>
    </comment>
    <comment ref="R628" authorId="0" shapeId="0" xr:uid="{F746C21D-8EE0-4B33-B9B8-84C27AC66701}">
      <text>
        <r>
          <rPr>
            <b/>
            <sz val="9"/>
            <color indexed="81"/>
            <rFont val="Tahoma"/>
            <family val="2"/>
          </rPr>
          <t>1-2-2023: stond1 stuks maar omdat TBO in ha doet en het eigenlijk een zoekgebied is is in overleg met Jan Cortenraad 1 stuks gewijigd in 10 ha Norkosten is dan 10.000,- / ha</t>
        </r>
      </text>
    </comment>
    <comment ref="S628" authorId="0" shapeId="0" xr:uid="{4F110AB9-7ED5-44B3-9E1B-44EF22E683B6}">
      <text>
        <r>
          <rPr>
            <b/>
            <sz val="9"/>
            <color indexed="81"/>
            <rFont val="Tahoma"/>
            <family val="2"/>
          </rPr>
          <t>1-2-2023: stond1 stuks maar omdat TBO in ha doet en het eigenlijk een zoekgebied is is in overleg met Jan Cortenraad 1 stuks gewijigd in 10 ha Norkosten is dan 10.000,- / ha</t>
        </r>
      </text>
    </comment>
    <comment ref="T628" authorId="0" shapeId="0" xr:uid="{FE76B412-AE49-4147-8C89-9D412071766D}">
      <text>
        <r>
          <rPr>
            <b/>
            <sz val="9"/>
            <color indexed="81"/>
            <rFont val="Tahoma"/>
            <family val="2"/>
          </rPr>
          <t>1-2-2023: stond1 stuks maar omdat TBO in ha doet en het eigenlijk een zoekgebied is is in overleg met Jan Cortenraad 1 stuks gewijigd in 10 ha Norkosten is dan 10.000,- / ha</t>
        </r>
      </text>
    </comment>
    <comment ref="U628" authorId="0" shapeId="0" xr:uid="{112BA23E-36D9-47CB-855A-1DF4E1012672}">
      <text>
        <r>
          <rPr>
            <b/>
            <sz val="9"/>
            <color indexed="81"/>
            <rFont val="Tahoma"/>
            <family val="2"/>
          </rPr>
          <t>1-2-2023: stond1 stuks maar omdat TBO in ha doet en het eigenlijk een zoekgebied is is in overleg met Jan Cortenraad 1 stuks gewijigd in 10 ha Norkosten is dan 10.000,- / ha</t>
        </r>
      </text>
    </comment>
    <comment ref="N630" authorId="0" shapeId="0" xr:uid="{685CEC5D-2A0E-4EE1-9DA6-B5C8F53ED4B2}">
      <text>
        <r>
          <rPr>
            <b/>
            <sz val="9"/>
            <color indexed="81"/>
            <rFont val="Tahoma"/>
            <family val="2"/>
          </rPr>
          <t>Harmelen van, Eric:</t>
        </r>
        <r>
          <rPr>
            <sz val="9"/>
            <color indexed="81"/>
            <rFont val="Tahoma"/>
            <family val="2"/>
          </rPr>
          <t xml:space="preserve">
18-1-2022: stond cyclisch maar is in ontwerpplan eenmalig
</t>
        </r>
      </text>
    </comment>
    <comment ref="P630" authorId="0" shapeId="0" xr:uid="{5600B1CF-3568-44E6-893C-FE75CFF6D49A}">
      <text>
        <r>
          <rPr>
            <b/>
            <sz val="9"/>
            <color indexed="81"/>
            <rFont val="Tahoma"/>
            <family val="2"/>
          </rPr>
          <t>Harmelen van, Eric:</t>
        </r>
        <r>
          <rPr>
            <sz val="9"/>
            <color indexed="81"/>
            <rFont val="Tahoma"/>
            <family val="2"/>
          </rPr>
          <t xml:space="preserve">
18-1-2022: stond cyclisch maar is in ontwerpplan eenmalig
</t>
        </r>
      </text>
    </comment>
    <comment ref="Q630" authorId="0" shapeId="0" xr:uid="{5F0FD068-1C33-4210-9E90-2F70983A98FB}">
      <text>
        <r>
          <rPr>
            <b/>
            <sz val="9"/>
            <color indexed="81"/>
            <rFont val="Tahoma"/>
            <family val="2"/>
          </rPr>
          <t>Harmelen van, Eric:</t>
        </r>
        <r>
          <rPr>
            <sz val="9"/>
            <color indexed="81"/>
            <rFont val="Tahoma"/>
            <family val="2"/>
          </rPr>
          <t xml:space="preserve">
18-1-2022: stond cyclisch maar is in ontwerpplan eenmalig
</t>
        </r>
      </text>
    </comment>
    <comment ref="R634" authorId="0" shapeId="0" xr:uid="{10220A24-8320-49B4-88A0-53A37C69C0F8}">
      <text>
        <r>
          <rPr>
            <b/>
            <sz val="9"/>
            <color indexed="81"/>
            <rFont val="Tahoma"/>
            <family val="2"/>
          </rPr>
          <t>Harmelen van, Eric:</t>
        </r>
        <r>
          <rPr>
            <sz val="9"/>
            <color indexed="81"/>
            <rFont val="Tahoma"/>
            <family val="2"/>
          </rPr>
          <t xml:space="preserve">
2-12-2021 stond 0,12 maar opp is vergroot door Fred dus nu 1,12
</t>
        </r>
      </text>
    </comment>
    <comment ref="S634" authorId="0" shapeId="0" xr:uid="{1322079E-8046-49E8-9D74-699D9EE4126C}">
      <text>
        <r>
          <rPr>
            <b/>
            <sz val="9"/>
            <color indexed="81"/>
            <rFont val="Tahoma"/>
            <family val="2"/>
          </rPr>
          <t>Harmelen van, Eric:</t>
        </r>
        <r>
          <rPr>
            <sz val="9"/>
            <color indexed="81"/>
            <rFont val="Tahoma"/>
            <family val="2"/>
          </rPr>
          <t xml:space="preserve">
2-12-2021 stond 0,12 maar opp is vergroot door Fred dus nu 1,12
</t>
        </r>
      </text>
    </comment>
    <comment ref="K635" authorId="0" shapeId="0" xr:uid="{67593508-5415-49B3-AC5A-D9BF0CCE817A}">
      <text>
        <r>
          <rPr>
            <b/>
            <sz val="9"/>
            <color indexed="81"/>
            <rFont val="Tahoma"/>
            <family val="2"/>
          </rPr>
          <t>Harmelen van, Eric:</t>
        </r>
        <r>
          <rPr>
            <sz val="9"/>
            <color indexed="81"/>
            <rFont val="Tahoma"/>
            <family val="2"/>
          </rPr>
          <t xml:space="preserve">
4-5-2022 de Bin de omschrijving "B begrazingsbeheer" verwijderd.</t>
        </r>
      </text>
    </comment>
    <comment ref="B636" authorId="0" shapeId="0" xr:uid="{AEFAF0A8-77B2-4185-8D38-CDA2F30E32DD}">
      <text>
        <r>
          <rPr>
            <b/>
            <sz val="9"/>
            <color indexed="81"/>
            <rFont val="Tahoma"/>
            <family val="2"/>
          </rPr>
          <t>Harmelen van, Eric:</t>
        </r>
        <r>
          <rPr>
            <sz val="9"/>
            <color indexed="81"/>
            <rFont val="Tahoma"/>
            <family val="2"/>
          </rPr>
          <t xml:space="preserve">
4-5-2022: stond maatregel 157.M.545 maar die bestaat niet in het N2000 beheerplan: daar staat 157.B.545 dus ik heb iom else een lege maateregel 157.B.545 opgenomen waarin ik verwijs naar 157.M.545Beheerplan moet tzt het maatregelnr aangepast worden in 157.M.545
</t>
        </r>
      </text>
    </comment>
    <comment ref="E636" authorId="0" shapeId="0" xr:uid="{84C08DE8-6B06-428A-A6C6-D1DC60153E5E}">
      <text>
        <r>
          <rPr>
            <b/>
            <sz val="9"/>
            <color indexed="81"/>
            <rFont val="Tahoma"/>
            <family val="2"/>
          </rPr>
          <t>Harmelen van, Eric:</t>
        </r>
        <r>
          <rPr>
            <sz val="9"/>
            <color indexed="81"/>
            <rFont val="Tahoma"/>
            <family val="2"/>
          </rPr>
          <t xml:space="preserve">
4-5-2022: stond maatregel 157.M.545 maar die bestaat niet in het N2000 beheerplan: daar staat 157.B.545 dus ik heb iom else een lege maateregel 157.B.545 opgenomen waarin ik verwijs naar 157.M.545Beheerplan moet tzt het maatregelnr aangepast worden in 157.M.545
</t>
        </r>
      </text>
    </comment>
    <comment ref="F636" authorId="0" shapeId="0" xr:uid="{43CFC331-80DC-47C9-9AB0-610D9BAE4F1C}">
      <text>
        <r>
          <rPr>
            <b/>
            <sz val="9"/>
            <color indexed="81"/>
            <rFont val="Tahoma"/>
            <family val="2"/>
          </rPr>
          <t>Harmelen van, Eric:</t>
        </r>
        <r>
          <rPr>
            <sz val="9"/>
            <color indexed="81"/>
            <rFont val="Tahoma"/>
            <family val="2"/>
          </rPr>
          <t xml:space="preserve">
4-5-2022: stond maatregel 157.M.545 maar die bestaat niet in het N2000 beheerplan: daar staat 157.B.545 dus ik heb iom else een lege maateregel 157.B.545 opgenomen waarin ik verwijs naar 157.M.545Beheerplan moet tzt het maatregelnr aangepast worden in 157.M.545
</t>
        </r>
      </text>
    </comment>
    <comment ref="G636" authorId="0" shapeId="0" xr:uid="{5BA83C09-6F69-4B5B-983B-23FE1E3C87EB}">
      <text>
        <r>
          <rPr>
            <b/>
            <sz val="9"/>
            <color indexed="81"/>
            <rFont val="Tahoma"/>
            <family val="2"/>
          </rPr>
          <t>Harmelen van, Eric:</t>
        </r>
        <r>
          <rPr>
            <sz val="9"/>
            <color indexed="81"/>
            <rFont val="Tahoma"/>
            <family val="2"/>
          </rPr>
          <t xml:space="preserve">
4-5-2022: stond maatregel 157.M.545 maar die bestaat niet in het N2000 beheerplan: daar staat 157.B.545 dus ik heb iom else een lege maateregel 157.B.545 opgenomen waarin ik verwijs naar 157.M.545Beheerplan moet tzt het maatregelnr aangepast worden in 157.M.545
</t>
        </r>
      </text>
    </comment>
    <comment ref="H636" authorId="0" shapeId="0" xr:uid="{788202D2-EFE7-4732-93A3-1DCD330DC5AA}">
      <text>
        <r>
          <rPr>
            <b/>
            <sz val="9"/>
            <color indexed="81"/>
            <rFont val="Tahoma"/>
            <family val="2"/>
          </rPr>
          <t>Harmelen van, Eric:</t>
        </r>
        <r>
          <rPr>
            <sz val="9"/>
            <color indexed="81"/>
            <rFont val="Tahoma"/>
            <family val="2"/>
          </rPr>
          <t xml:space="preserve">
4-5-2022: stond maatregel 157.M.545 maar die bestaat niet in het N2000 beheerplan: daar staat 157.B.545 dus ik heb iom else een lege maateregel 157.B.545 opgenomen waarin ik verwijs naar 157.M.545Beheerplan moet tzt het maatregelnr aangepast worden in 157.M.545
</t>
        </r>
      </text>
    </comment>
    <comment ref="I636" authorId="0" shapeId="0" xr:uid="{06BC4AEA-5E8A-4BC1-A7E5-019678814465}">
      <text>
        <r>
          <rPr>
            <b/>
            <sz val="9"/>
            <color indexed="81"/>
            <rFont val="Tahoma"/>
            <family val="2"/>
          </rPr>
          <t>Harmelen van, Eric:</t>
        </r>
        <r>
          <rPr>
            <sz val="9"/>
            <color indexed="81"/>
            <rFont val="Tahoma"/>
            <family val="2"/>
          </rPr>
          <t xml:space="preserve">
4-5-2022: stond maatregel 157.M.545 maar die bestaat niet in het N2000 beheerplan: daar staat 157.B.545 dus ik heb iom else een lege maateregel 157.B.545 opgenomen waarin ik verwijs naar 157.M.545Beheerplan moet tzt het maatregelnr aangepast worden in 157.M.545
</t>
        </r>
      </text>
    </comment>
    <comment ref="J636" authorId="0" shapeId="0" xr:uid="{CBED5A7D-5FBA-44AF-B916-8DDFDE3BA4FB}">
      <text>
        <r>
          <rPr>
            <b/>
            <sz val="9"/>
            <color indexed="81"/>
            <rFont val="Tahoma"/>
            <family val="2"/>
          </rPr>
          <t>Harmelen van, Eric:</t>
        </r>
        <r>
          <rPr>
            <sz val="9"/>
            <color indexed="81"/>
            <rFont val="Tahoma"/>
            <family val="2"/>
          </rPr>
          <t xml:space="preserve">
4-5-2022: stond maatregel 157.M.545 maar die bestaat niet in het N2000 beheerplan: daar staat 157.B.545 dus ik heb iom else een lege maateregel 157.B.545 opgenomen waarin ik verwijs naar 157.M.545Beheerplan moet tzt het maatregelnr aangepast worden in 157.M.545
</t>
        </r>
      </text>
    </comment>
    <comment ref="K636" authorId="0" shapeId="0" xr:uid="{E8F417AA-857F-4171-8E06-49AAE82574AF}">
      <text>
        <r>
          <rPr>
            <b/>
            <sz val="9"/>
            <color indexed="81"/>
            <rFont val="Tahoma"/>
            <family val="2"/>
          </rPr>
          <t>Harmelen van, Eric:</t>
        </r>
        <r>
          <rPr>
            <sz val="9"/>
            <color indexed="81"/>
            <rFont val="Tahoma"/>
            <family val="2"/>
          </rPr>
          <t xml:space="preserve">
4-5-2022: stond maatregel 157.M.545 maar die bestaat niet in het N2000 beheerplan: daar staat 157.B.545 dus ik heb iom else een lege maateregel 157.B.545 opgenomen waarin ik verwijs naar 157.M.545Beheerplan moet tzt het maatregelnr aangepast worden in 157.M.545
</t>
        </r>
      </text>
    </comment>
    <comment ref="L636" authorId="0" shapeId="0" xr:uid="{CF9B651D-DA43-4462-991E-D7D9E03C46ED}">
      <text>
        <r>
          <rPr>
            <b/>
            <sz val="9"/>
            <color indexed="81"/>
            <rFont val="Tahoma"/>
            <family val="2"/>
          </rPr>
          <t>Harmelen van, Eric:</t>
        </r>
        <r>
          <rPr>
            <sz val="9"/>
            <color indexed="81"/>
            <rFont val="Tahoma"/>
            <family val="2"/>
          </rPr>
          <t xml:space="preserve">
4-5-2022: stond maatregel 157.M.545 maar die bestaat niet in het N2000 beheerplan: daar staat 157.B.545 dus ik heb iom else een lege maateregel 157.B.545 opgenomen waarin ik verwijs naar 157.M.545Beheerplan moet tzt het maatregelnr aangepast worden in 157.M.545
</t>
        </r>
      </text>
    </comment>
    <comment ref="M636" authorId="0" shapeId="0" xr:uid="{67DC733B-097A-4796-88BE-D9843FDA4750}">
      <text>
        <r>
          <rPr>
            <b/>
            <sz val="9"/>
            <color indexed="81"/>
            <rFont val="Tahoma"/>
            <family val="2"/>
          </rPr>
          <t>Harmelen van, Eric:</t>
        </r>
        <r>
          <rPr>
            <sz val="9"/>
            <color indexed="81"/>
            <rFont val="Tahoma"/>
            <family val="2"/>
          </rPr>
          <t xml:space="preserve">
4-5-2022: stond maatregel 157.M.545 maar die bestaat niet in het N2000 beheerplan: daar staat 157.B.545 dus ik heb iom else een lege maateregel 157.B.545 opgenomen waarin ik verwijs naar 157.M.545Beheerplan moet tzt het maatregelnr aangepast worden in 157.M.545
</t>
        </r>
      </text>
    </comment>
    <comment ref="N636" authorId="0" shapeId="0" xr:uid="{412156CB-9AFA-4080-8F00-2EB68E5991A9}">
      <text>
        <r>
          <rPr>
            <b/>
            <sz val="9"/>
            <color indexed="81"/>
            <rFont val="Tahoma"/>
            <family val="2"/>
          </rPr>
          <t>Harmelen van, Eric:</t>
        </r>
        <r>
          <rPr>
            <sz val="9"/>
            <color indexed="81"/>
            <rFont val="Tahoma"/>
            <family val="2"/>
          </rPr>
          <t xml:space="preserve">
4-5-2022: stond maatregel 157.M.545 maar die bestaat niet in het N2000 beheerplan: daar staat 157.B.545 dus ik heb iom else een lege maateregel 157.B.545 opgenomen waarin ik verwijs naar 157.M.545Beheerplan moet tzt het maatregelnr aangepast worden in 157.M.545
</t>
        </r>
      </text>
    </comment>
    <comment ref="O636" authorId="0" shapeId="0" xr:uid="{50B0C4AF-1265-4CCA-83BC-43E8C3998060}">
      <text>
        <r>
          <rPr>
            <b/>
            <sz val="9"/>
            <color indexed="81"/>
            <rFont val="Tahoma"/>
            <family val="2"/>
          </rPr>
          <t>Harmelen van, Eric:</t>
        </r>
        <r>
          <rPr>
            <sz val="9"/>
            <color indexed="81"/>
            <rFont val="Tahoma"/>
            <family val="2"/>
          </rPr>
          <t xml:space="preserve">
4-5-2022: stond maatregel 157.M.545 maar die bestaat niet in het N2000 beheerplan: daar staat 157.B.545 dus ik heb iom else een lege maateregel 157.B.545 opgenomen waarin ik verwijs naar 157.M.545Beheerplan moet tzt het maatregelnr aangepast worden in 157.M.545
</t>
        </r>
      </text>
    </comment>
    <comment ref="P636" authorId="0" shapeId="0" xr:uid="{45196364-9AC3-4AD8-9E0C-93214AF249FE}">
      <text>
        <r>
          <rPr>
            <b/>
            <sz val="9"/>
            <color indexed="81"/>
            <rFont val="Tahoma"/>
            <family val="2"/>
          </rPr>
          <t>Harmelen van, Eric:</t>
        </r>
        <r>
          <rPr>
            <sz val="9"/>
            <color indexed="81"/>
            <rFont val="Tahoma"/>
            <family val="2"/>
          </rPr>
          <t xml:space="preserve">
4-5-2022: stond maatregel 157.M.545 maar die bestaat niet in het N2000 beheerplan: daar staat 157.B.545 dus ik heb iom else een lege maateregel 157.B.545 opgenomen waarin ik verwijs naar 157.M.545Beheerplan moet tzt het maatregelnr aangepast worden in 157.M.545
</t>
        </r>
      </text>
    </comment>
    <comment ref="Q636" authorId="0" shapeId="0" xr:uid="{47134E1A-6B6A-4F4F-9564-29AE860D5D0F}">
      <text>
        <r>
          <rPr>
            <b/>
            <sz val="9"/>
            <color indexed="81"/>
            <rFont val="Tahoma"/>
            <family val="2"/>
          </rPr>
          <t>Harmelen van, Eric:</t>
        </r>
        <r>
          <rPr>
            <sz val="9"/>
            <color indexed="81"/>
            <rFont val="Tahoma"/>
            <family val="2"/>
          </rPr>
          <t xml:space="preserve">
4-5-2022: stond maatregel 157.M.545 maar die bestaat niet in het N2000 beheerplan: daar staat 157.B.545 dus ik heb iom else een lege maateregel 157.B.545 opgenomen waarin ik verwijs naar 157.M.545Beheerplan moet tzt het maatregelnr aangepast worden in 157.M.545
</t>
        </r>
      </text>
    </comment>
    <comment ref="R636" authorId="0" shapeId="0" xr:uid="{3AAB40E8-8D62-4177-A59B-6FC6DF773B34}">
      <text>
        <r>
          <rPr>
            <b/>
            <sz val="9"/>
            <color indexed="81"/>
            <rFont val="Tahoma"/>
            <family val="2"/>
          </rPr>
          <t>Harmelen van, Eric:</t>
        </r>
        <r>
          <rPr>
            <sz val="9"/>
            <color indexed="81"/>
            <rFont val="Tahoma"/>
            <family val="2"/>
          </rPr>
          <t xml:space="preserve">
4-5-2022: stond maatregel 157.M.545 maar die bestaat niet in het N2000 beheerplan: daar staat 157.B.545 dus ik heb iom else een lege maateregel 157.B.545 opgenomen waarin ik verwijs naar 157.M.545Beheerplan moet tzt het maatregelnr aangepast worden in 157.M.545
</t>
        </r>
      </text>
    </comment>
    <comment ref="S636" authorId="0" shapeId="0" xr:uid="{4A787356-0567-4A26-88D2-E2E27DD6544D}">
      <text>
        <r>
          <rPr>
            <b/>
            <sz val="9"/>
            <color indexed="81"/>
            <rFont val="Tahoma"/>
            <family val="2"/>
          </rPr>
          <t>Harmelen van, Eric:</t>
        </r>
        <r>
          <rPr>
            <sz val="9"/>
            <color indexed="81"/>
            <rFont val="Tahoma"/>
            <family val="2"/>
          </rPr>
          <t xml:space="preserve">
4-5-2022: stond maatregel 157.M.545 maar die bestaat niet in het N2000 beheerplan: daar staat 157.B.545 dus ik heb iom else een lege maateregel 157.B.545 opgenomen waarin ik verwijs naar 157.M.545Beheerplan moet tzt het maatregelnr aangepast worden in 157.M.545
</t>
        </r>
      </text>
    </comment>
    <comment ref="T636" authorId="0" shapeId="0" xr:uid="{B708B7EE-35F4-48A0-AA4B-A45130B4DFE2}">
      <text>
        <r>
          <rPr>
            <b/>
            <sz val="9"/>
            <color indexed="81"/>
            <rFont val="Tahoma"/>
            <family val="2"/>
          </rPr>
          <t>Harmelen van, Eric:</t>
        </r>
        <r>
          <rPr>
            <sz val="9"/>
            <color indexed="81"/>
            <rFont val="Tahoma"/>
            <family val="2"/>
          </rPr>
          <t xml:space="preserve">
4-5-2022: stond maatregel 157.M.545 maar die bestaat niet in het N2000 beheerplan: daar staat 157.B.545 dus ik heb iom else een lege maateregel 157.B.545 opgenomen waarin ik verwijs naar 157.M.545Beheerplan moet tzt het maatregelnr aangepast worden in 157.M.545
</t>
        </r>
      </text>
    </comment>
    <comment ref="U636" authorId="0" shapeId="0" xr:uid="{90491E33-2200-43DA-AB79-28E5E68A690A}">
      <text>
        <r>
          <rPr>
            <b/>
            <sz val="9"/>
            <color indexed="81"/>
            <rFont val="Tahoma"/>
            <family val="2"/>
          </rPr>
          <t>Harmelen van, Eric:</t>
        </r>
        <r>
          <rPr>
            <sz val="9"/>
            <color indexed="81"/>
            <rFont val="Tahoma"/>
            <family val="2"/>
          </rPr>
          <t xml:space="preserve">
4-5-2022: stond maatregel 157.M.545 maar die bestaat niet in het N2000 beheerplan: daar staat 157.B.545 dus ik heb iom else een lege maateregel 157.B.545 opgenomen waarin ik verwijs naar 157.M.545Beheerplan moet tzt het maatregelnr aangepast worden in 157.M.545
</t>
        </r>
      </text>
    </comment>
    <comment ref="K637" authorId="0" shapeId="0" xr:uid="{70B39B6C-8C1D-4F80-B045-FD09BED106F6}">
      <text>
        <r>
          <rPr>
            <b/>
            <sz val="9"/>
            <color indexed="81"/>
            <rFont val="Tahoma"/>
            <family val="2"/>
          </rPr>
          <t>Harmelen van, Eric:</t>
        </r>
        <r>
          <rPr>
            <sz val="9"/>
            <color indexed="81"/>
            <rFont val="Tahoma"/>
            <family val="2"/>
          </rPr>
          <t xml:space="preserve">
4-5-2022 de Bin de omschrijving "B begrazingsbeheer" verwijderd.</t>
        </r>
      </text>
    </comment>
    <comment ref="R637" authorId="0" shapeId="0" xr:uid="{8AE26015-040D-4A11-8A56-53FA52B8DC1A}">
      <text>
        <r>
          <rPr>
            <b/>
            <sz val="9"/>
            <color indexed="81"/>
            <rFont val="Tahoma"/>
            <family val="2"/>
          </rPr>
          <t>Harmelen van, Eric:</t>
        </r>
        <r>
          <rPr>
            <sz val="9"/>
            <color indexed="81"/>
            <rFont val="Tahoma"/>
            <family val="2"/>
          </rPr>
          <t xml:space="preserve">
2-12-2021 stond 3,4 maar opp is vergroot door Fred dus nu 5 ha
</t>
        </r>
      </text>
    </comment>
    <comment ref="S637" authorId="0" shapeId="0" xr:uid="{C80B10AC-7894-417A-98AA-6BF8E19C738B}">
      <text>
        <r>
          <rPr>
            <b/>
            <sz val="9"/>
            <color indexed="81"/>
            <rFont val="Tahoma"/>
            <family val="2"/>
          </rPr>
          <t>Harmelen van, Eric:</t>
        </r>
        <r>
          <rPr>
            <sz val="9"/>
            <color indexed="81"/>
            <rFont val="Tahoma"/>
            <family val="2"/>
          </rPr>
          <t xml:space="preserve">
2-12-2021 stond 3,4 maar opp is vergroot door Fred dus nu 5 ha
</t>
        </r>
      </text>
    </comment>
    <comment ref="R639" authorId="0" shapeId="0" xr:uid="{9141A3E6-56FA-4064-96C3-340FA8503939}">
      <text>
        <r>
          <rPr>
            <b/>
            <sz val="9"/>
            <color indexed="81"/>
            <rFont val="Tahoma"/>
            <family val="2"/>
          </rPr>
          <t>Harmelen van, Eric:</t>
        </r>
        <r>
          <rPr>
            <sz val="9"/>
            <color indexed="81"/>
            <rFont val="Tahoma"/>
            <family val="2"/>
          </rPr>
          <t xml:space="preserve">
2-12-2021: stond 5 maar in tabel van fred verhoogd naar 12</t>
        </r>
      </text>
    </comment>
    <comment ref="S639" authorId="0" shapeId="0" xr:uid="{676B3E55-137F-4871-8DE8-6B4C6E8261F8}">
      <text>
        <r>
          <rPr>
            <b/>
            <sz val="9"/>
            <color indexed="81"/>
            <rFont val="Tahoma"/>
            <family val="2"/>
          </rPr>
          <t>Harmelen van, Eric:</t>
        </r>
        <r>
          <rPr>
            <sz val="9"/>
            <color indexed="81"/>
            <rFont val="Tahoma"/>
            <family val="2"/>
          </rPr>
          <t xml:space="preserve">
2-12-2021: stond 5 maar in tabel van fred verhoogd naar 12</t>
        </r>
      </text>
    </comment>
    <comment ref="R656" authorId="0" shapeId="0" xr:uid="{33ACE495-6514-4E3F-8FFF-31A3C10A892C}">
      <text>
        <r>
          <rPr>
            <b/>
            <sz val="9"/>
            <color indexed="81"/>
            <rFont val="Tahoma"/>
            <family val="2"/>
          </rPr>
          <t>Harmelen van, Eric:</t>
        </r>
        <r>
          <rPr>
            <sz val="9"/>
            <color indexed="81"/>
            <rFont val="Tahoma"/>
            <family val="2"/>
          </rPr>
          <t xml:space="preserve">
2-12-2021: stond 50 maar in tabel fredstaat 70 dus hier gewijzigdin 70</t>
        </r>
      </text>
    </comment>
    <comment ref="S656" authorId="0" shapeId="0" xr:uid="{A46447B7-BA6B-462E-9A42-D1A6F218BB19}">
      <text>
        <r>
          <rPr>
            <b/>
            <sz val="9"/>
            <color indexed="81"/>
            <rFont val="Tahoma"/>
            <family val="2"/>
          </rPr>
          <t>Harmelen van, Eric:</t>
        </r>
        <r>
          <rPr>
            <sz val="9"/>
            <color indexed="81"/>
            <rFont val="Tahoma"/>
            <family val="2"/>
          </rPr>
          <t xml:space="preserve">
2-12-2021: stond 50 maar in tabel fredstaat 70 dus hier gewijzigdin 70</t>
        </r>
      </text>
    </comment>
    <comment ref="R657" authorId="0" shapeId="0" xr:uid="{B0D50A45-C0ED-4C7A-9E3B-B2877F1A325F}">
      <text>
        <r>
          <rPr>
            <b/>
            <sz val="9"/>
            <color indexed="81"/>
            <rFont val="Tahoma"/>
            <family val="2"/>
          </rPr>
          <t>Harmelen van, Eric:</t>
        </r>
        <r>
          <rPr>
            <sz val="9"/>
            <color indexed="81"/>
            <rFont val="Tahoma"/>
            <family val="2"/>
          </rPr>
          <t xml:space="preserve">
8-12-2021 stond 20 maar in tabel fred staat er is al 10 gereed dus nu 14 van maken</t>
        </r>
      </text>
    </comment>
    <comment ref="S657" authorId="0" shapeId="0" xr:uid="{0D1DD8D8-8814-4D41-A287-9C7BA95EF3FA}">
      <text>
        <r>
          <rPr>
            <b/>
            <sz val="9"/>
            <color indexed="81"/>
            <rFont val="Tahoma"/>
            <family val="2"/>
          </rPr>
          <t>Harmelen van, Eric:</t>
        </r>
        <r>
          <rPr>
            <sz val="9"/>
            <color indexed="81"/>
            <rFont val="Tahoma"/>
            <family val="2"/>
          </rPr>
          <t xml:space="preserve">
8-12-2021 stond 20 maar in tabel fred staat er is al 10 gereed dus nu 14 van maken</t>
        </r>
      </text>
    </comment>
    <comment ref="R659" authorId="0" shapeId="0" xr:uid="{0EEF5979-456F-4DEB-83D4-0E2348BDF913}">
      <text>
        <r>
          <rPr>
            <b/>
            <sz val="9"/>
            <color indexed="81"/>
            <rFont val="Tahoma"/>
            <family val="2"/>
          </rPr>
          <t>Harmelen van, Eric:</t>
        </r>
        <r>
          <rPr>
            <sz val="9"/>
            <color indexed="81"/>
            <rFont val="Tahoma"/>
            <family val="2"/>
          </rPr>
          <t xml:space="preserve">
8-12-2021 stond 42 maar in tabel fred verhoogd naar 69 ha dus hier aangepast</t>
        </r>
      </text>
    </comment>
    <comment ref="S659" authorId="0" shapeId="0" xr:uid="{FE5BE724-F811-4912-8C14-74396372F367}">
      <text>
        <r>
          <rPr>
            <b/>
            <sz val="9"/>
            <color indexed="81"/>
            <rFont val="Tahoma"/>
            <family val="2"/>
          </rPr>
          <t>Harmelen van, Eric:</t>
        </r>
        <r>
          <rPr>
            <sz val="9"/>
            <color indexed="81"/>
            <rFont val="Tahoma"/>
            <family val="2"/>
          </rPr>
          <t xml:space="preserve">
8-12-2021 stond 42 maar in tabel fred verhoogd naar 69 ha dus hier aangepast</t>
        </r>
      </text>
    </comment>
    <comment ref="L661" authorId="0" shapeId="0" xr:uid="{BF8F7632-7359-4D77-8A9E-9E9DCD0A0287}">
      <text>
        <r>
          <rPr>
            <b/>
            <sz val="9"/>
            <color indexed="81"/>
            <rFont val="Tahoma"/>
            <family val="2"/>
          </rPr>
          <t>Harmelen van, Eric:</t>
        </r>
        <r>
          <rPr>
            <sz val="9"/>
            <color indexed="81"/>
            <rFont val="Tahoma"/>
            <family val="2"/>
          </rPr>
          <t xml:space="preserve">
10-1-2022:  "/ naamsbekendheid" toegevoegd</t>
        </r>
      </text>
    </comment>
    <comment ref="L662" authorId="0" shapeId="0" xr:uid="{0314AE93-F597-485A-90D3-0E4BB8F6A836}">
      <text>
        <r>
          <rPr>
            <b/>
            <sz val="9"/>
            <color indexed="81"/>
            <rFont val="Tahoma"/>
            <family val="2"/>
          </rPr>
          <t>Harmelen van, Eric:</t>
        </r>
        <r>
          <rPr>
            <sz val="9"/>
            <color indexed="81"/>
            <rFont val="Tahoma"/>
            <family val="2"/>
          </rPr>
          <t xml:space="preserve">
10-1-2022:  "/ Benutten locale expertise" toegevoegd</t>
        </r>
      </text>
    </comment>
    <comment ref="L663" authorId="0" shapeId="0" xr:uid="{A06651D2-8581-45C8-8AC3-C7C48392143C}">
      <text>
        <r>
          <rPr>
            <b/>
            <sz val="9"/>
            <color indexed="81"/>
            <rFont val="Tahoma"/>
            <family val="2"/>
          </rPr>
          <t>Harmelen van, Eric:</t>
        </r>
        <r>
          <rPr>
            <sz val="9"/>
            <color indexed="81"/>
            <rFont val="Tahoma"/>
            <family val="2"/>
          </rPr>
          <t xml:space="preserve">
10-1-2022:  "/ verhogen draagvlak" toegevoegd</t>
        </r>
      </text>
    </comment>
    <comment ref="F678" authorId="0" shapeId="0" xr:uid="{C6AEA5E4-6669-4EBB-BB2D-30A4C6440F31}">
      <text>
        <r>
          <rPr>
            <b/>
            <sz val="9"/>
            <color indexed="81"/>
            <rFont val="Tahoma"/>
            <family val="2"/>
          </rPr>
          <t>Harmelen van, Eric:</t>
        </r>
        <r>
          <rPr>
            <sz val="9"/>
            <color indexed="81"/>
            <rFont val="Tahoma"/>
            <family val="2"/>
          </rPr>
          <t xml:space="preserve">
12-1-2022 stond n2000 maar moet pas zijn</t>
        </r>
      </text>
    </comment>
    <comment ref="G691" authorId="0" shapeId="0" xr:uid="{E23309E7-2C30-4960-9FB5-61DB32DAE18E}">
      <text>
        <r>
          <rPr>
            <b/>
            <sz val="9"/>
            <color indexed="81"/>
            <rFont val="Tahoma"/>
            <family val="2"/>
          </rPr>
          <t>Harmelen van, Eric:</t>
        </r>
        <r>
          <rPr>
            <sz val="9"/>
            <color indexed="81"/>
            <rFont val="Tahoma"/>
            <family val="2"/>
          </rPr>
          <t xml:space="preserve">
op 24-2-2023 H7230 gewijzigd in h7220 op verzoek van H van Ziel mail 23-2-2023</t>
        </r>
      </text>
    </comment>
    <comment ref="R694" authorId="0" shapeId="0" xr:uid="{60D22A43-7672-4A52-BADB-9FEE134CF8B7}">
      <text>
        <r>
          <rPr>
            <b/>
            <sz val="9"/>
            <color indexed="81"/>
            <rFont val="Tahoma"/>
            <family val="2"/>
          </rPr>
          <t>Harmelen van, Eric:</t>
        </r>
        <r>
          <rPr>
            <sz val="9"/>
            <color indexed="81"/>
            <rFont val="Tahoma"/>
            <family val="2"/>
          </rPr>
          <t xml:space="preserve">
3-12-2021: stond 1 stuks maar is in tabel fredverhoogd naar 5 stuks</t>
        </r>
      </text>
    </comment>
    <comment ref="S694" authorId="0" shapeId="0" xr:uid="{4F266FC9-F626-4F4C-A7AD-27EBCF9D1D4B}">
      <text>
        <r>
          <rPr>
            <b/>
            <sz val="9"/>
            <color indexed="81"/>
            <rFont val="Tahoma"/>
            <family val="2"/>
          </rPr>
          <t>Harmelen van, Eric:</t>
        </r>
        <r>
          <rPr>
            <sz val="9"/>
            <color indexed="81"/>
            <rFont val="Tahoma"/>
            <family val="2"/>
          </rPr>
          <t xml:space="preserve">
3-12-2021: stond 1 stuks maar is in tabel fredverhoogd naar 5 stuks</t>
        </r>
      </text>
    </comment>
    <comment ref="R697" authorId="0" shapeId="0" xr:uid="{6DE74026-2636-46D3-9B9D-1C7F5749A178}">
      <text>
        <r>
          <rPr>
            <b/>
            <sz val="9"/>
            <color indexed="81"/>
            <rFont val="Tahoma"/>
            <family val="2"/>
          </rPr>
          <t>Harmelen van, Eric:</t>
        </r>
        <r>
          <rPr>
            <sz val="9"/>
            <color indexed="81"/>
            <rFont val="Tahoma"/>
            <family val="2"/>
          </rPr>
          <t xml:space="preserve">
3-12-2021: stond 30 ha maar is in tabel fredverhoogd naar 45 ha</t>
        </r>
      </text>
    </comment>
    <comment ref="S697" authorId="0" shapeId="0" xr:uid="{E2AD5BB5-FAA2-433D-9B18-5CEE8805A3DC}">
      <text>
        <r>
          <rPr>
            <b/>
            <sz val="9"/>
            <color indexed="81"/>
            <rFont val="Tahoma"/>
            <family val="2"/>
          </rPr>
          <t>Harmelen van, Eric:</t>
        </r>
        <r>
          <rPr>
            <sz val="9"/>
            <color indexed="81"/>
            <rFont val="Tahoma"/>
            <family val="2"/>
          </rPr>
          <t xml:space="preserve">
3-12-2021: stond 30 ha maar is in tabel fredverhoogd naar 45 ha</t>
        </r>
      </text>
    </comment>
    <comment ref="T712" authorId="0" shapeId="0" xr:uid="{C624C2D4-43B7-446D-B2F6-AA628CD6813F}">
      <text>
        <r>
          <rPr>
            <b/>
            <sz val="9"/>
            <color indexed="81"/>
            <rFont val="Tahoma"/>
            <family val="2"/>
          </rPr>
          <t>Harmelen van, Eric:</t>
        </r>
        <r>
          <rPr>
            <sz val="9"/>
            <color indexed="81"/>
            <rFont val="Tahoma"/>
            <family val="2"/>
          </rPr>
          <t xml:space="preserve">
stond km maar moet per m1
</t>
        </r>
      </text>
    </comment>
    <comment ref="R715" authorId="0" shapeId="0" xr:uid="{42B30B2D-CF6A-4B19-ACB4-94EED192DABC}">
      <text>
        <r>
          <rPr>
            <b/>
            <sz val="9"/>
            <color indexed="81"/>
            <rFont val="Tahoma"/>
            <family val="2"/>
          </rPr>
          <t>Harmelen van, Eric:</t>
        </r>
        <r>
          <rPr>
            <sz val="9"/>
            <color indexed="81"/>
            <rFont val="Tahoma"/>
            <family val="2"/>
          </rPr>
          <t xml:space="preserve">
7-12-2021: stond 4,9 ha maar in tabel vanFred 13,9 dus aangepast
</t>
        </r>
      </text>
    </comment>
    <comment ref="S715" authorId="0" shapeId="0" xr:uid="{876FD85A-C943-4F69-8497-0116279B882C}">
      <text>
        <r>
          <rPr>
            <b/>
            <sz val="9"/>
            <color indexed="81"/>
            <rFont val="Tahoma"/>
            <family val="2"/>
          </rPr>
          <t>Harmelen van, Eric:</t>
        </r>
        <r>
          <rPr>
            <sz val="9"/>
            <color indexed="81"/>
            <rFont val="Tahoma"/>
            <family val="2"/>
          </rPr>
          <t xml:space="preserve">
7-12-2021: stond 4,9 ha maar in tabel vanFred 13,9 dus aangepast
</t>
        </r>
      </text>
    </comment>
    <comment ref="R716" authorId="0" shapeId="0" xr:uid="{6F2BEA0A-C055-444F-B958-4E5E59388F63}">
      <text>
        <r>
          <rPr>
            <b/>
            <sz val="9"/>
            <color indexed="81"/>
            <rFont val="Tahoma"/>
            <family val="2"/>
          </rPr>
          <t>Harmelen van, Eric:</t>
        </r>
        <r>
          <rPr>
            <sz val="9"/>
            <color indexed="81"/>
            <rFont val="Tahoma"/>
            <family val="2"/>
          </rPr>
          <t xml:space="preserve">
7-12-2021: stond 25,3 ha maar in tabel vanFred 40,0 dus aangepast
</t>
        </r>
      </text>
    </comment>
    <comment ref="S716" authorId="0" shapeId="0" xr:uid="{BC9D5AD0-F295-4960-ACB2-D43254DBFD41}">
      <text>
        <r>
          <rPr>
            <b/>
            <sz val="9"/>
            <color indexed="81"/>
            <rFont val="Tahoma"/>
            <family val="2"/>
          </rPr>
          <t>Harmelen van, Eric:</t>
        </r>
        <r>
          <rPr>
            <sz val="9"/>
            <color indexed="81"/>
            <rFont val="Tahoma"/>
            <family val="2"/>
          </rPr>
          <t xml:space="preserve">
7-12-2021: stond 25,3 ha maar in tabel vanFred 40,0 dus aangepast
</t>
        </r>
      </text>
    </comment>
    <comment ref="E717" authorId="0" shapeId="0" xr:uid="{98AD4B0B-86E4-40BE-A279-B34CB9C249A7}">
      <text>
        <r>
          <rPr>
            <b/>
            <sz val="9"/>
            <color indexed="81"/>
            <rFont val="Tahoma"/>
            <family val="2"/>
          </rPr>
          <t>Harmelen van, Eric:</t>
        </r>
        <r>
          <rPr>
            <sz val="9"/>
            <color indexed="81"/>
            <rFont val="Tahoma"/>
            <family val="2"/>
          </rPr>
          <t xml:space="preserve">
4-5-2022: stond maatregel 157.M.545 maar die bestaat niet in het N2000 beheerplan: daar staat 157.B.545 dus heb ik dit iom floris en Else gewijzigd</t>
        </r>
      </text>
    </comment>
    <comment ref="R718" authorId="0" shapeId="0" xr:uid="{36E7DB9F-09E2-4E37-BE4B-269D3FA4566A}">
      <text>
        <r>
          <rPr>
            <b/>
            <sz val="9"/>
            <color indexed="81"/>
            <rFont val="Tahoma"/>
            <family val="2"/>
          </rPr>
          <t>Harmelen van, Eric:</t>
        </r>
        <r>
          <rPr>
            <sz val="9"/>
            <color indexed="81"/>
            <rFont val="Tahoma"/>
            <family val="2"/>
          </rPr>
          <t xml:space="preserve">
7-12-2021: stond 2,1 maar in tabel fred
 staat 5dus hier aangepast</t>
        </r>
      </text>
    </comment>
    <comment ref="S718" authorId="0" shapeId="0" xr:uid="{6D27C5F4-58A2-4769-86BD-36F7D63B5E4D}">
      <text>
        <r>
          <rPr>
            <b/>
            <sz val="9"/>
            <color indexed="81"/>
            <rFont val="Tahoma"/>
            <family val="2"/>
          </rPr>
          <t>Harmelen van, Eric:</t>
        </r>
        <r>
          <rPr>
            <sz val="9"/>
            <color indexed="81"/>
            <rFont val="Tahoma"/>
            <family val="2"/>
          </rPr>
          <t xml:space="preserve">
7-12-2021: stond 2,1 maar in tabel fred
 staat 5dus hier aangepast</t>
        </r>
      </text>
    </comment>
    <comment ref="R719" authorId="0" shapeId="0" xr:uid="{AA85852F-D55D-4D88-9D4C-E1AB9FC75662}">
      <text>
        <r>
          <rPr>
            <b/>
            <sz val="9"/>
            <color indexed="81"/>
            <rFont val="Tahoma"/>
            <family val="2"/>
          </rPr>
          <t>Harmelen van, Eric:</t>
        </r>
        <r>
          <rPr>
            <sz val="9"/>
            <color indexed="81"/>
            <rFont val="Tahoma"/>
            <family val="2"/>
          </rPr>
          <t xml:space="preserve">
7-12-2021: stond 6,1 maar in tabel fred
 staat 30 dus hier aangepast</t>
        </r>
      </text>
    </comment>
    <comment ref="S719" authorId="0" shapeId="0" xr:uid="{9256CF8A-6A7B-4F20-B88A-ECB61765944A}">
      <text>
        <r>
          <rPr>
            <b/>
            <sz val="9"/>
            <color indexed="81"/>
            <rFont val="Tahoma"/>
            <family val="2"/>
          </rPr>
          <t>Harmelen van, Eric:</t>
        </r>
        <r>
          <rPr>
            <sz val="9"/>
            <color indexed="81"/>
            <rFont val="Tahoma"/>
            <family val="2"/>
          </rPr>
          <t xml:space="preserve">
7-12-2021: stond 6,1 maar in tabel fred
 staat 30 dus hier aangepast</t>
        </r>
      </text>
    </comment>
    <comment ref="P724" authorId="1" shapeId="0" xr:uid="{D8610416-1154-4BA1-A909-4B4EFD5B75BC}">
      <text>
        <r>
          <rPr>
            <b/>
            <sz val="9"/>
            <color indexed="81"/>
            <rFont val="Tahoma"/>
            <family val="2"/>
          </rPr>
          <t>Bongers, Fred:</t>
        </r>
        <r>
          <rPr>
            <sz val="9"/>
            <color indexed="81"/>
            <rFont val="Tahoma"/>
            <family val="2"/>
          </rPr>
          <t xml:space="preserve">
aangepast
</t>
        </r>
      </text>
    </comment>
    <comment ref="Q724" authorId="1" shapeId="0" xr:uid="{900B9484-131E-42CD-8E13-0F88D9028CFB}">
      <text>
        <r>
          <rPr>
            <b/>
            <sz val="9"/>
            <color indexed="81"/>
            <rFont val="Tahoma"/>
            <family val="2"/>
          </rPr>
          <t>Bongers, Fred:</t>
        </r>
        <r>
          <rPr>
            <sz val="9"/>
            <color indexed="81"/>
            <rFont val="Tahoma"/>
            <family val="2"/>
          </rPr>
          <t xml:space="preserve">
aangepast
</t>
        </r>
      </text>
    </comment>
    <comment ref="R724" authorId="0" shapeId="0" xr:uid="{20E0E5A0-AE38-48BE-B3A1-94A4DD79D432}">
      <text>
        <r>
          <rPr>
            <b/>
            <sz val="9"/>
            <color indexed="81"/>
            <rFont val="Tahoma"/>
            <family val="2"/>
          </rPr>
          <t xml:space="preserve">Harmelen van, Eric:7-12-2021 </t>
        </r>
        <r>
          <rPr>
            <sz val="9"/>
            <color indexed="81"/>
            <rFont val="Tahoma"/>
            <family val="2"/>
          </rPr>
          <t xml:space="preserve">
er stond 12 ha maar nu is het 1 keer per 6 jaar ipv elk jaar dus worddt 2 ha  </t>
        </r>
      </text>
    </comment>
    <comment ref="S724" authorId="0" shapeId="0" xr:uid="{847BA642-28B6-42AA-9E91-236BE433CE85}">
      <text>
        <r>
          <rPr>
            <b/>
            <sz val="9"/>
            <color indexed="81"/>
            <rFont val="Tahoma"/>
            <family val="2"/>
          </rPr>
          <t xml:space="preserve">Harmelen van, Eric:7-12-2021 </t>
        </r>
        <r>
          <rPr>
            <sz val="9"/>
            <color indexed="81"/>
            <rFont val="Tahoma"/>
            <family val="2"/>
          </rPr>
          <t xml:space="preserve">
er stond 12 ha maar nu is het 1 keer per 6 jaar ipv elk jaar dus worddt 2 ha  </t>
        </r>
      </text>
    </comment>
    <comment ref="G729" authorId="0" shapeId="0" xr:uid="{74410EFF-5659-4C16-894A-EF70EE61C0B8}">
      <text>
        <r>
          <rPr>
            <b/>
            <sz val="9"/>
            <color indexed="81"/>
            <rFont val="Tahoma"/>
            <family val="2"/>
          </rPr>
          <t>Harmelen van, Eric:</t>
        </r>
        <r>
          <rPr>
            <sz val="9"/>
            <color indexed="81"/>
            <rFont val="Tahoma"/>
            <family val="2"/>
          </rPr>
          <t xml:space="preserve">
op 24-2-2023 2360 in 3260 gewijzigd op verzoek van Henk van Ziel mail 22-2-2023</t>
        </r>
      </text>
    </comment>
    <comment ref="K736" authorId="0" shapeId="0" xr:uid="{93298B4E-7DC5-47D7-87C6-3163C7FD89BB}">
      <text>
        <r>
          <rPr>
            <b/>
            <sz val="9"/>
            <color indexed="81"/>
            <rFont val="Tahoma"/>
            <family val="2"/>
          </rPr>
          <t>Harmelen van, Eric:</t>
        </r>
        <r>
          <rPr>
            <sz val="9"/>
            <color indexed="81"/>
            <rFont val="Tahoma"/>
            <family val="2"/>
          </rPr>
          <t xml:space="preserve">
7-12-2021: stond "uitheemse boom- en struikvormers te verwijderen" maar in tabel van Fred is dat gewijzigd</t>
        </r>
      </text>
    </comment>
    <comment ref="L736" authorId="0" shapeId="0" xr:uid="{56FA6BCE-DC45-4B1C-9449-7B8166E49D4C}">
      <text>
        <r>
          <rPr>
            <b/>
            <sz val="9"/>
            <color indexed="81"/>
            <rFont val="Tahoma"/>
            <family val="2"/>
          </rPr>
          <t>Harmelen van, Eric:</t>
        </r>
        <r>
          <rPr>
            <sz val="9"/>
            <color indexed="81"/>
            <rFont val="Tahoma"/>
            <family val="2"/>
          </rPr>
          <t xml:space="preserve">
7-12-2021 stond exoten maar in tabel van Fred is dat gewijzigd
</t>
        </r>
      </text>
    </comment>
    <comment ref="F754" authorId="0" shapeId="0" xr:uid="{4ED91D45-EED7-4E28-B9A0-DAC2D6ED2EB3}">
      <text>
        <r>
          <rPr>
            <b/>
            <sz val="9"/>
            <color indexed="81"/>
            <rFont val="Tahoma"/>
            <family val="2"/>
          </rPr>
          <t>Harmelen van, Eric:</t>
        </r>
        <r>
          <rPr>
            <sz val="9"/>
            <color indexed="81"/>
            <rFont val="Tahoma"/>
            <family val="2"/>
          </rPr>
          <t xml:space="preserve">
101-2022: stond PASV maar in financiele tabel  van Fred staat PAS-aanvullend</t>
        </r>
      </text>
    </comment>
    <comment ref="H757" authorId="0" shapeId="0" xr:uid="{94DEA195-D076-4AE3-86B1-AF0B06A77C51}">
      <text>
        <r>
          <rPr>
            <b/>
            <sz val="9"/>
            <color indexed="81"/>
            <rFont val="Tahoma"/>
            <family val="2"/>
          </rPr>
          <t>Harmelen van, Eric:</t>
        </r>
        <r>
          <rPr>
            <sz val="9"/>
            <color indexed="81"/>
            <rFont val="Tahoma"/>
            <family val="2"/>
          </rPr>
          <t xml:space="preserve">
op 17-9-2021 aangepast op verzoek (mail) van Fred B)
</t>
        </r>
      </text>
    </comment>
    <comment ref="K757" authorId="0" shapeId="0" xr:uid="{CA9C7B39-C3AE-48DF-88E2-70070FD95EF4}">
      <text>
        <r>
          <rPr>
            <b/>
            <sz val="9"/>
            <color indexed="81"/>
            <rFont val="Tahoma"/>
            <family val="2"/>
          </rPr>
          <t>Harmelen van, Eric:</t>
        </r>
        <r>
          <rPr>
            <sz val="9"/>
            <color indexed="81"/>
            <rFont val="Tahoma"/>
            <family val="2"/>
          </rPr>
          <t xml:space="preserve">
op 17-9-2021 aangepast op verzoek (mail) van Fred B)
</t>
        </r>
      </text>
    </comment>
    <comment ref="O783" authorId="0" shapeId="0" xr:uid="{B56F18ED-7A20-418F-8046-78F7C4A422A2}">
      <text>
        <r>
          <rPr>
            <b/>
            <sz val="9"/>
            <color indexed="81"/>
            <rFont val="Tahoma"/>
            <family val="2"/>
          </rPr>
          <t>Harmelen van, Eric:</t>
        </r>
        <r>
          <rPr>
            <sz val="9"/>
            <color indexed="81"/>
            <rFont val="Tahoma"/>
            <family val="2"/>
          </rPr>
          <t xml:space="preserve">
nov 2020 aangepast SLL zegt niet van toepassing bij hun !
</t>
        </r>
      </text>
    </comment>
    <comment ref="F785" authorId="0" shapeId="0" xr:uid="{A88AE960-D843-44D9-B263-0E124A80CFB7}">
      <text>
        <r>
          <rPr>
            <b/>
            <sz val="9"/>
            <color indexed="81"/>
            <rFont val="Tahoma"/>
            <family val="2"/>
          </rPr>
          <t>Harmelen van, Eric:</t>
        </r>
        <r>
          <rPr>
            <sz val="9"/>
            <color indexed="81"/>
            <rFont val="Tahoma"/>
            <family val="2"/>
          </rPr>
          <t xml:space="preserve">
10-1-2022: stond PASV maar moet volgens financientable Fred PAS aanvullend zijn
</t>
        </r>
      </text>
    </comment>
    <comment ref="F786" authorId="0" shapeId="0" xr:uid="{1A426C38-6683-4C43-8C62-8C55599221CB}">
      <text>
        <r>
          <rPr>
            <b/>
            <sz val="9"/>
            <color indexed="81"/>
            <rFont val="Tahoma"/>
            <family val="2"/>
          </rPr>
          <t>Harmelen van, Eric:</t>
        </r>
        <r>
          <rPr>
            <sz val="9"/>
            <color indexed="81"/>
            <rFont val="Tahoma"/>
            <family val="2"/>
          </rPr>
          <t xml:space="preserve">
10-1-2022: stond PASveegmaar in tabel financiel fred staat pas aanvullend</t>
        </r>
      </text>
    </comment>
    <comment ref="N787" authorId="0" shapeId="0" xr:uid="{5ADBCC36-7A4C-4207-9B0D-C7627CCD6265}">
      <text>
        <r>
          <rPr>
            <b/>
            <sz val="9"/>
            <color indexed="81"/>
            <rFont val="Tahoma"/>
            <family val="2"/>
          </rPr>
          <t>Harmelen van, Eric:</t>
        </r>
        <r>
          <rPr>
            <sz val="9"/>
            <color indexed="81"/>
            <rFont val="Tahoma"/>
            <family val="2"/>
          </rPr>
          <t xml:space="preserve">
mei 2024 stond ja maar herhaling niet nodig dus nu nee !
</t>
        </r>
      </text>
    </comment>
    <comment ref="F788" authorId="0" shapeId="0" xr:uid="{5C54C7CF-B989-497B-830D-3A7A9ED7881E}">
      <text>
        <r>
          <rPr>
            <b/>
            <sz val="9"/>
            <color indexed="81"/>
            <rFont val="Tahoma"/>
            <family val="2"/>
          </rPr>
          <t>Harmelen van, Eric:</t>
        </r>
        <r>
          <rPr>
            <sz val="9"/>
            <color indexed="81"/>
            <rFont val="Tahoma"/>
            <family val="2"/>
          </rPr>
          <t xml:space="preserve">
101-2022 stond pas veeg maar in tabel financien fred staat pas- aanv
</t>
        </r>
      </text>
    </comment>
    <comment ref="G790" authorId="0" shapeId="0" xr:uid="{2AE0A042-9E3A-4B54-9F95-C887EE411E9A}">
      <text>
        <r>
          <rPr>
            <b/>
            <sz val="9"/>
            <color indexed="81"/>
            <rFont val="Tahoma"/>
            <family val="2"/>
          </rPr>
          <t>Harmelen van, Eric:</t>
        </r>
        <r>
          <rPr>
            <sz val="9"/>
            <color indexed="81"/>
            <rFont val="Tahoma"/>
            <family val="2"/>
          </rPr>
          <t xml:space="preserve">
op 24-2-2023 2360 in 3260 gewijzigd op verzoek van Henk van Ziel mail 22-2-2023</t>
        </r>
      </text>
    </comment>
    <comment ref="G791" authorId="0" shapeId="0" xr:uid="{D3ED23CC-641E-4B6D-8CE6-FC8421699B82}">
      <text>
        <r>
          <rPr>
            <b/>
            <sz val="9"/>
            <color indexed="81"/>
            <rFont val="Tahoma"/>
            <family val="2"/>
          </rPr>
          <t>Harmelen van, Eric:</t>
        </r>
        <r>
          <rPr>
            <sz val="9"/>
            <color indexed="81"/>
            <rFont val="Tahoma"/>
            <family val="2"/>
          </rPr>
          <t xml:space="preserve">
op 24-2-2023 2360 in 3260 gewijzigd op verzoek van Henk van Ziel mail 22-2-2023</t>
        </r>
      </text>
    </comment>
    <comment ref="F792" authorId="0" shapeId="0" xr:uid="{20892FDB-8487-473B-A8C7-1BAE3CF2BE3E}">
      <text>
        <r>
          <rPr>
            <b/>
            <sz val="9"/>
            <color indexed="81"/>
            <rFont val="Tahoma"/>
            <family val="2"/>
          </rPr>
          <t>Harmelen van, Eric:</t>
        </r>
        <r>
          <rPr>
            <sz val="9"/>
            <color indexed="81"/>
            <rFont val="Tahoma"/>
            <family val="2"/>
          </rPr>
          <t xml:space="preserve">
stond pasV maar in finan tabel van Fred staat pas-aanvullend
</t>
        </r>
      </text>
    </comment>
    <comment ref="G796" authorId="0" shapeId="0" xr:uid="{BE2518C5-177B-4BDE-A06B-50A52D65D331}">
      <text>
        <r>
          <rPr>
            <b/>
            <sz val="9"/>
            <color indexed="81"/>
            <rFont val="Tahoma"/>
            <family val="2"/>
          </rPr>
          <t>Harmelen van, Eric:</t>
        </r>
        <r>
          <rPr>
            <sz val="9"/>
            <color indexed="81"/>
            <rFont val="Tahoma"/>
            <family val="2"/>
          </rPr>
          <t xml:space="preserve">
10-1-2022: conform financiele tabel fred aangevuld met H6210</t>
        </r>
      </text>
    </comment>
    <comment ref="N807" authorId="0" shapeId="0" xr:uid="{AB5FBA44-66DE-481F-B09A-5CCE91DC4AAB}">
      <text>
        <r>
          <rPr>
            <b/>
            <sz val="9"/>
            <color indexed="81"/>
            <rFont val="Tahoma"/>
            <family val="2"/>
          </rPr>
          <t>Harmelen van, Eric:</t>
        </r>
        <r>
          <rPr>
            <sz val="9"/>
            <color indexed="81"/>
            <rFont val="Tahoma"/>
            <family val="2"/>
          </rPr>
          <t xml:space="preserve">
7-12-2021 tond eenmalig maar in tabel van Fred staat cyclisch, dus dit hier aangepast
</t>
        </r>
      </text>
    </comment>
    <comment ref="R807" authorId="0" shapeId="0" xr:uid="{E92CF032-03EF-4B17-A6F9-9482CD9024C3}">
      <text>
        <r>
          <rPr>
            <b/>
            <sz val="9"/>
            <color indexed="81"/>
            <rFont val="Tahoma"/>
            <family val="2"/>
          </rPr>
          <t>Harmelen van, Eric:</t>
        </r>
        <r>
          <rPr>
            <sz val="9"/>
            <color indexed="81"/>
            <rFont val="Tahoma"/>
            <family val="2"/>
          </rPr>
          <t xml:space="preserve">
7-12-2021:stond 0,6 maar in tabel van Fred is dat verhoogd naar 1,1</t>
        </r>
      </text>
    </comment>
    <comment ref="S807" authorId="0" shapeId="0" xr:uid="{085E155E-F22C-4226-9B8A-7092121EC884}">
      <text>
        <r>
          <rPr>
            <b/>
            <sz val="9"/>
            <color indexed="81"/>
            <rFont val="Tahoma"/>
            <family val="2"/>
          </rPr>
          <t>Harmelen van, Eric:</t>
        </r>
        <r>
          <rPr>
            <sz val="9"/>
            <color indexed="81"/>
            <rFont val="Tahoma"/>
            <family val="2"/>
          </rPr>
          <t xml:space="preserve">
7-12-2021:stond 0,6 maar in tabel van Fred is dat verhoogd naar 1,1</t>
        </r>
      </text>
    </comment>
    <comment ref="R808" authorId="0" shapeId="0" xr:uid="{73151E11-BDB1-479E-8D00-7DFC5FADEBE8}">
      <text>
        <r>
          <rPr>
            <b/>
            <sz val="9"/>
            <color indexed="81"/>
            <rFont val="Tahoma"/>
            <family val="2"/>
          </rPr>
          <t>Harmelen van, Eric:</t>
        </r>
        <r>
          <rPr>
            <sz val="9"/>
            <color indexed="81"/>
            <rFont val="Tahoma"/>
            <family val="2"/>
          </rPr>
          <t xml:space="preserve">
7-12-2021:stond 0,5 maar in tabel van Fred is dat verhoogd naar 1,5</t>
        </r>
      </text>
    </comment>
    <comment ref="S808" authorId="0" shapeId="0" xr:uid="{4EB2C771-EEC4-4BF9-BB44-30BA587EA8BD}">
      <text>
        <r>
          <rPr>
            <b/>
            <sz val="9"/>
            <color indexed="81"/>
            <rFont val="Tahoma"/>
            <family val="2"/>
          </rPr>
          <t>Harmelen van, Eric:</t>
        </r>
        <r>
          <rPr>
            <sz val="9"/>
            <color indexed="81"/>
            <rFont val="Tahoma"/>
            <family val="2"/>
          </rPr>
          <t xml:space="preserve">
7-12-2021:stond 0,5 maar in tabel van Fred is dat verhoogd naar 1,5</t>
        </r>
      </text>
    </comment>
    <comment ref="K813" authorId="0" shapeId="0" xr:uid="{1984B394-05F4-48FD-860C-C67E5753123A}">
      <text>
        <r>
          <rPr>
            <b/>
            <sz val="9"/>
            <color indexed="81"/>
            <rFont val="Tahoma"/>
            <family val="2"/>
          </rPr>
          <t>Harmelen van, Eric:</t>
        </r>
        <r>
          <rPr>
            <sz val="9"/>
            <color indexed="81"/>
            <rFont val="Tahoma"/>
            <family val="2"/>
          </rPr>
          <t xml:space="preserve">
op 4-5-2022 de S in de omschrijving "S verwijderen houtige opslag (handmatig) " verwijderd
</t>
        </r>
      </text>
    </comment>
    <comment ref="R813" authorId="0" shapeId="0" xr:uid="{A0CB5A23-3436-47AB-8CED-2E782FA23844}">
      <text>
        <r>
          <rPr>
            <b/>
            <sz val="9"/>
            <color indexed="81"/>
            <rFont val="Tahoma"/>
            <family val="2"/>
          </rPr>
          <t>Harmelen van, Eric:</t>
        </r>
        <r>
          <rPr>
            <sz val="9"/>
            <color indexed="81"/>
            <rFont val="Tahoma"/>
            <family val="2"/>
          </rPr>
          <t xml:space="preserve">
8-12-2021: stond 80 maar in tabel van Fred staat 85 dus hier aangepast</t>
        </r>
      </text>
    </comment>
    <comment ref="S813" authorId="0" shapeId="0" xr:uid="{B115DEC0-B516-4079-AD3E-3BD6C2D2D7F6}">
      <text>
        <r>
          <rPr>
            <b/>
            <sz val="9"/>
            <color indexed="81"/>
            <rFont val="Tahoma"/>
            <family val="2"/>
          </rPr>
          <t>Harmelen van, Eric:</t>
        </r>
        <r>
          <rPr>
            <sz val="9"/>
            <color indexed="81"/>
            <rFont val="Tahoma"/>
            <family val="2"/>
          </rPr>
          <t xml:space="preserve">
8-12-2021: stond 80 maar in tabel van Fred staat 85 dus hier aangepast</t>
        </r>
      </text>
    </comment>
    <comment ref="R823" authorId="0" shapeId="0" xr:uid="{C26D8365-97FE-4ED3-A073-0D019DFBB124}">
      <text>
        <r>
          <rPr>
            <b/>
            <sz val="9"/>
            <color indexed="81"/>
            <rFont val="Tahoma"/>
            <family val="2"/>
          </rPr>
          <t>Harmelen van, Eric:</t>
        </r>
        <r>
          <rPr>
            <sz val="9"/>
            <color indexed="81"/>
            <rFont val="Tahoma"/>
            <family val="2"/>
          </rPr>
          <t xml:space="preserve">
8-12-2021: stond 0,5 maar in tabel van Fred staat 1 dus hhier aangepast</t>
        </r>
      </text>
    </comment>
    <comment ref="S823" authorId="0" shapeId="0" xr:uid="{070F3721-ED18-4934-840C-20FC4FE09501}">
      <text>
        <r>
          <rPr>
            <b/>
            <sz val="9"/>
            <color indexed="81"/>
            <rFont val="Tahoma"/>
            <family val="2"/>
          </rPr>
          <t>Harmelen van, Eric:</t>
        </r>
        <r>
          <rPr>
            <sz val="9"/>
            <color indexed="81"/>
            <rFont val="Tahoma"/>
            <family val="2"/>
          </rPr>
          <t xml:space="preserve">
8-12-2021: stond 0,5 maar in tabel van Fred staat 1 dus hhier aangepast</t>
        </r>
      </text>
    </comment>
    <comment ref="R824" authorId="0" shapeId="0" xr:uid="{94D7F45F-C58F-4705-A7D5-E66459DC784A}">
      <text>
        <r>
          <rPr>
            <b/>
            <sz val="9"/>
            <color indexed="81"/>
            <rFont val="Tahoma"/>
            <family val="2"/>
          </rPr>
          <t>Harmelen van, Eric:</t>
        </r>
        <r>
          <rPr>
            <sz val="9"/>
            <color indexed="81"/>
            <rFont val="Tahoma"/>
            <family val="2"/>
          </rPr>
          <t xml:space="preserve">
18-1-2022 stond 0,5 maar is 2,5 ha geworden Fred vragen waarom ?
</t>
        </r>
      </text>
    </comment>
    <comment ref="S824" authorId="0" shapeId="0" xr:uid="{045AF148-43DD-4D48-B6B0-59C8927584CB}">
      <text>
        <r>
          <rPr>
            <b/>
            <sz val="9"/>
            <color indexed="81"/>
            <rFont val="Tahoma"/>
            <family val="2"/>
          </rPr>
          <t>Harmelen van, Eric:</t>
        </r>
        <r>
          <rPr>
            <sz val="9"/>
            <color indexed="81"/>
            <rFont val="Tahoma"/>
            <family val="2"/>
          </rPr>
          <t xml:space="preserve">
18-1-2022 stond 0,5 maar is 2,5 ha geworden Fred vragen waarom ?
</t>
        </r>
      </text>
    </comment>
    <comment ref="R831" authorId="0" shapeId="0" xr:uid="{75A48AFC-06C2-452B-AC1C-C06FB3F649B2}">
      <text>
        <r>
          <rPr>
            <b/>
            <sz val="9"/>
            <color indexed="81"/>
            <rFont val="Tahoma"/>
            <family val="2"/>
          </rPr>
          <t>Harmelen van, Eric:</t>
        </r>
        <r>
          <rPr>
            <sz val="9"/>
            <color indexed="81"/>
            <rFont val="Tahoma"/>
            <family val="2"/>
          </rPr>
          <t xml:space="preserve">
8-12-2021 stond 25 maar intabel fred is dit 50 ha geworden dushier aangepast
</t>
        </r>
      </text>
    </comment>
    <comment ref="S831" authorId="0" shapeId="0" xr:uid="{0D821396-C4CF-49A2-8525-6C7110FD8116}">
      <text>
        <r>
          <rPr>
            <b/>
            <sz val="9"/>
            <color indexed="81"/>
            <rFont val="Tahoma"/>
            <family val="2"/>
          </rPr>
          <t>Harmelen van, Eric:</t>
        </r>
        <r>
          <rPr>
            <sz val="9"/>
            <color indexed="81"/>
            <rFont val="Tahoma"/>
            <family val="2"/>
          </rPr>
          <t xml:space="preserve">
8-12-2021 stond 25 maar intabel fred is dit 50 ha geworden dushier aangepast
</t>
        </r>
      </text>
    </comment>
    <comment ref="H841" authorId="0" shapeId="0" xr:uid="{A299EC64-2729-4902-805B-E22881A9AB84}">
      <text>
        <r>
          <rPr>
            <b/>
            <sz val="9"/>
            <color indexed="81"/>
            <rFont val="Tahoma"/>
            <family val="2"/>
          </rPr>
          <t>Harmelen van, Eric:</t>
        </r>
        <r>
          <rPr>
            <sz val="9"/>
            <color indexed="81"/>
            <rFont val="Tahoma"/>
            <family val="2"/>
          </rPr>
          <t xml:space="preserve">
hier stond nieuw maar wat is dit ?
</t>
        </r>
      </text>
    </comment>
    <comment ref="H842" authorId="0" shapeId="0" xr:uid="{37193641-B066-41B9-AA60-E74D248199D0}">
      <text>
        <r>
          <rPr>
            <b/>
            <sz val="9"/>
            <color indexed="81"/>
            <rFont val="Tahoma"/>
            <family val="2"/>
          </rPr>
          <t>Harmelen van, Eric:</t>
        </r>
        <r>
          <rPr>
            <sz val="9"/>
            <color indexed="81"/>
            <rFont val="Tahoma"/>
            <family val="2"/>
          </rPr>
          <t xml:space="preserve">
hier stond ok maar wat is dit?
</t>
        </r>
      </text>
    </comment>
    <comment ref="H843" authorId="0" shapeId="0" xr:uid="{BB36F085-77EC-49E2-B4C7-81EA28EB90F4}">
      <text>
        <r>
          <rPr>
            <b/>
            <sz val="9"/>
            <color indexed="81"/>
            <rFont val="Tahoma"/>
            <family val="2"/>
          </rPr>
          <t>Harmelen van, Eric:</t>
        </r>
        <r>
          <rPr>
            <sz val="9"/>
            <color indexed="81"/>
            <rFont val="Tahoma"/>
            <family val="2"/>
          </rPr>
          <t xml:space="preserve">
hier stond ok maar wat is dit?
</t>
        </r>
      </text>
    </comment>
    <comment ref="H844" authorId="0" shapeId="0" xr:uid="{95985CBC-963F-4E1E-B890-A1EF5317B05E}">
      <text>
        <r>
          <rPr>
            <b/>
            <sz val="9"/>
            <color indexed="81"/>
            <rFont val="Tahoma"/>
            <family val="2"/>
          </rPr>
          <t>Harmelen van, Eric:</t>
        </r>
        <r>
          <rPr>
            <sz val="9"/>
            <color indexed="81"/>
            <rFont val="Tahoma"/>
            <family val="2"/>
          </rPr>
          <t xml:space="preserve">
hier stond ok maar wat is dit?
</t>
        </r>
      </text>
    </comment>
    <comment ref="H845" authorId="0" shapeId="0" xr:uid="{D1AEB94C-4006-4577-A77F-4C798DC1666D}">
      <text>
        <r>
          <rPr>
            <b/>
            <sz val="9"/>
            <color indexed="81"/>
            <rFont val="Tahoma"/>
            <family val="2"/>
          </rPr>
          <t>Harmelen van, Eric:</t>
        </r>
        <r>
          <rPr>
            <sz val="9"/>
            <color indexed="81"/>
            <rFont val="Tahoma"/>
            <family val="2"/>
          </rPr>
          <t xml:space="preserve">
hier stond nieuw maar wat is dit ?
</t>
        </r>
      </text>
    </comment>
    <comment ref="H846" authorId="0" shapeId="0" xr:uid="{B70C5EAD-ABEC-425F-AE4D-2FA5A9571FD5}">
      <text>
        <r>
          <rPr>
            <b/>
            <sz val="9"/>
            <color indexed="81"/>
            <rFont val="Tahoma"/>
            <family val="2"/>
          </rPr>
          <t>Harmelen van, Eric:</t>
        </r>
        <r>
          <rPr>
            <sz val="9"/>
            <color indexed="81"/>
            <rFont val="Tahoma"/>
            <family val="2"/>
          </rPr>
          <t xml:space="preserve">
hier stond ok maar wat is dit?
</t>
        </r>
      </text>
    </comment>
    <comment ref="H847" authorId="0" shapeId="0" xr:uid="{D82FB880-96D0-472C-9C78-7735069AEA0A}">
      <text>
        <r>
          <rPr>
            <b/>
            <sz val="9"/>
            <color indexed="81"/>
            <rFont val="Tahoma"/>
            <family val="2"/>
          </rPr>
          <t>Harmelen van, Eric:</t>
        </r>
        <r>
          <rPr>
            <sz val="9"/>
            <color indexed="81"/>
            <rFont val="Tahoma"/>
            <family val="2"/>
          </rPr>
          <t xml:space="preserve">
hier stond ok maar wat is dit?
</t>
        </r>
      </text>
    </comment>
    <comment ref="H848" authorId="0" shapeId="0" xr:uid="{689F49CA-4B8E-4275-B05B-E9FA21726E66}">
      <text>
        <r>
          <rPr>
            <b/>
            <sz val="9"/>
            <color indexed="81"/>
            <rFont val="Tahoma"/>
            <family val="2"/>
          </rPr>
          <t>Harmelen van, Eric:</t>
        </r>
        <r>
          <rPr>
            <sz val="9"/>
            <color indexed="81"/>
            <rFont val="Tahoma"/>
            <family val="2"/>
          </rPr>
          <t xml:space="preserve">
hier stond ok maar wat is dit?
</t>
        </r>
      </text>
    </comment>
    <comment ref="H849" authorId="0" shapeId="0" xr:uid="{EBEBA85E-4FE4-4C10-9B48-93A0CF4E9B65}">
      <text>
        <r>
          <rPr>
            <b/>
            <sz val="9"/>
            <color indexed="81"/>
            <rFont val="Tahoma"/>
            <family val="2"/>
          </rPr>
          <t>Harmelen van, Eric:</t>
        </r>
        <r>
          <rPr>
            <sz val="9"/>
            <color indexed="81"/>
            <rFont val="Tahoma"/>
            <family val="2"/>
          </rPr>
          <t xml:space="preserve">
hier stond ok maar wat is dit?
</t>
        </r>
      </text>
    </comment>
    <comment ref="G854" authorId="2" shapeId="0" xr:uid="{A1F360B8-9688-403C-B9AA-7773BDE57710}">
      <text>
        <r>
          <rPr>
            <b/>
            <sz val="9"/>
            <color indexed="81"/>
            <rFont val="Tahoma"/>
            <family val="2"/>
          </rPr>
          <t>Oosterveen, Niek:</t>
        </r>
        <r>
          <rPr>
            <sz val="9"/>
            <color indexed="81"/>
            <rFont val="Tahoma"/>
            <family val="2"/>
          </rPr>
          <t xml:space="preserve">
stond H9160B maar dat habitattype was fout is nu  aangepast</t>
        </r>
      </text>
    </comment>
    <comment ref="R854" authorId="0" shapeId="0" xr:uid="{3178CAEB-CB74-4B60-B3CC-25EF580A29CA}">
      <text>
        <r>
          <rPr>
            <b/>
            <sz val="9"/>
            <color indexed="81"/>
            <rFont val="Tahoma"/>
            <family val="2"/>
          </rPr>
          <t>Harmelen van, Eric:</t>
        </r>
        <r>
          <rPr>
            <sz val="9"/>
            <color indexed="81"/>
            <rFont val="Tahoma"/>
            <family val="2"/>
          </rPr>
          <t xml:space="preserve">
stond 1,3 ha
</t>
        </r>
      </text>
    </comment>
    <comment ref="S854" authorId="0" shapeId="0" xr:uid="{6D1FC1BF-7512-45F9-8EBC-1D784D70C69F}">
      <text>
        <r>
          <rPr>
            <b/>
            <sz val="9"/>
            <color indexed="81"/>
            <rFont val="Tahoma"/>
            <family val="2"/>
          </rPr>
          <t>Harmelen van, Eric:</t>
        </r>
        <r>
          <rPr>
            <sz val="9"/>
            <color indexed="81"/>
            <rFont val="Tahoma"/>
            <family val="2"/>
          </rPr>
          <t xml:space="preserve">
stond 1,3 ha
</t>
        </r>
      </text>
    </comment>
    <comment ref="R856" authorId="0" shapeId="0" xr:uid="{9191CB31-B5CD-4214-A8CB-B1D054ACB815}">
      <text>
        <r>
          <rPr>
            <b/>
            <sz val="9"/>
            <color indexed="81"/>
            <rFont val="Tahoma"/>
            <family val="2"/>
          </rPr>
          <t>Harmelen van, Eric:</t>
        </r>
        <r>
          <rPr>
            <sz val="9"/>
            <color indexed="81"/>
            <rFont val="Tahoma"/>
            <family val="2"/>
          </rPr>
          <t xml:space="preserve">
stond 0,5 ha opp gewijzigd door nieuwe inzichten
</t>
        </r>
      </text>
    </comment>
    <comment ref="S856" authorId="0" shapeId="0" xr:uid="{6FA57244-17EB-4881-A746-8CD92F821A80}">
      <text>
        <r>
          <rPr>
            <b/>
            <sz val="9"/>
            <color indexed="81"/>
            <rFont val="Tahoma"/>
            <family val="2"/>
          </rPr>
          <t>Harmelen van, Eric:</t>
        </r>
        <r>
          <rPr>
            <sz val="9"/>
            <color indexed="81"/>
            <rFont val="Tahoma"/>
            <family val="2"/>
          </rPr>
          <t xml:space="preserve">
stond 0,5 ha opp gewijzigd door nieuwe inzichten
</t>
        </r>
      </text>
    </comment>
    <comment ref="R857" authorId="0" shapeId="0" xr:uid="{7B53FD0A-0C0B-430E-B80E-85419DAEDF2C}">
      <text>
        <r>
          <rPr>
            <b/>
            <sz val="9"/>
            <color indexed="81"/>
            <rFont val="Tahoma"/>
            <family val="2"/>
          </rPr>
          <t>Harmelen van, Eric:</t>
        </r>
        <r>
          <rPr>
            <sz val="9"/>
            <color indexed="81"/>
            <rFont val="Tahoma"/>
            <family val="2"/>
          </rPr>
          <t xml:space="preserve">
stond 0,2 ha
</t>
        </r>
      </text>
    </comment>
    <comment ref="S857" authorId="0" shapeId="0" xr:uid="{EDDF3D0E-E60F-4BA2-A079-2DF72E5FF96F}">
      <text>
        <r>
          <rPr>
            <b/>
            <sz val="9"/>
            <color indexed="81"/>
            <rFont val="Tahoma"/>
            <family val="2"/>
          </rPr>
          <t>Harmelen van, Eric:</t>
        </r>
        <r>
          <rPr>
            <sz val="9"/>
            <color indexed="81"/>
            <rFont val="Tahoma"/>
            <family val="2"/>
          </rPr>
          <t xml:space="preserve">
stond 0,2 ha
</t>
        </r>
      </text>
    </comment>
    <comment ref="N858" authorId="0" shapeId="0" xr:uid="{4695271F-13CB-4289-B904-9C607D3F7FE3}">
      <text>
        <r>
          <rPr>
            <b/>
            <sz val="9"/>
            <color indexed="81"/>
            <rFont val="Tahoma"/>
            <family val="2"/>
          </rPr>
          <t>Harmelen van, Eric:</t>
        </r>
        <r>
          <rPr>
            <sz val="9"/>
            <color indexed="81"/>
            <rFont val="Tahoma"/>
            <family val="2"/>
          </rPr>
          <t xml:space="preserve">
stond ja
 iov Thijs op nee gezet</t>
        </r>
      </text>
    </comment>
    <comment ref="R859" authorId="0" shapeId="0" xr:uid="{BC527F0A-E084-4C4F-9734-A641FF2F1846}">
      <text>
        <r>
          <rPr>
            <b/>
            <sz val="9"/>
            <color indexed="81"/>
            <rFont val="Tahoma"/>
            <family val="2"/>
          </rPr>
          <t>Harmelen van, Eric:</t>
        </r>
        <r>
          <rPr>
            <sz val="9"/>
            <color indexed="81"/>
            <rFont val="Tahoma"/>
            <family val="2"/>
          </rPr>
          <t xml:space="preserve">
stond 2,8 ha
</t>
        </r>
      </text>
    </comment>
    <comment ref="S859" authorId="0" shapeId="0" xr:uid="{2289DC28-760D-4630-A065-38FA90FAC73B}">
      <text>
        <r>
          <rPr>
            <b/>
            <sz val="9"/>
            <color indexed="81"/>
            <rFont val="Tahoma"/>
            <family val="2"/>
          </rPr>
          <t>Harmelen van, Eric:</t>
        </r>
        <r>
          <rPr>
            <sz val="9"/>
            <color indexed="81"/>
            <rFont val="Tahoma"/>
            <family val="2"/>
          </rPr>
          <t xml:space="preserve">
stond 2,8 ha
</t>
        </r>
      </text>
    </comment>
    <comment ref="R860" authorId="0" shapeId="0" xr:uid="{DBA3707B-4916-4538-8B2C-FE5832D619E0}">
      <text>
        <r>
          <rPr>
            <b/>
            <sz val="9"/>
            <color indexed="81"/>
            <rFont val="Tahoma"/>
            <family val="2"/>
          </rPr>
          <t>Harmelen van, Eric:</t>
        </r>
        <r>
          <rPr>
            <sz val="9"/>
            <color indexed="81"/>
            <rFont val="Tahoma"/>
            <family val="2"/>
          </rPr>
          <t xml:space="preserve">
stond 7,8 ha
</t>
        </r>
      </text>
    </comment>
    <comment ref="S860" authorId="0" shapeId="0" xr:uid="{EED60736-816C-46D0-87A6-F22AF46003DC}">
      <text>
        <r>
          <rPr>
            <b/>
            <sz val="9"/>
            <color indexed="81"/>
            <rFont val="Tahoma"/>
            <family val="2"/>
          </rPr>
          <t>Harmelen van, Eric:</t>
        </r>
        <r>
          <rPr>
            <sz val="9"/>
            <color indexed="81"/>
            <rFont val="Tahoma"/>
            <family val="2"/>
          </rPr>
          <t xml:space="preserve">
stond 7,8 ha
</t>
        </r>
      </text>
    </comment>
    <comment ref="R861" authorId="0" shapeId="0" xr:uid="{B4ECE7B5-E4AE-49E2-8743-F2DD0622B54C}">
      <text>
        <r>
          <rPr>
            <b/>
            <sz val="9"/>
            <color indexed="81"/>
            <rFont val="Tahoma"/>
            <family val="2"/>
          </rPr>
          <t>Harmelen van, Eric:</t>
        </r>
        <r>
          <rPr>
            <sz val="9"/>
            <color indexed="81"/>
            <rFont val="Tahoma"/>
            <family val="2"/>
          </rPr>
          <t xml:space="preserve">
stond 6,6 ha
</t>
        </r>
      </text>
    </comment>
    <comment ref="S861" authorId="0" shapeId="0" xr:uid="{63D432B1-4B8A-4DBA-9E42-7746AAD8B0F7}">
      <text>
        <r>
          <rPr>
            <b/>
            <sz val="9"/>
            <color indexed="81"/>
            <rFont val="Tahoma"/>
            <family val="2"/>
          </rPr>
          <t>Harmelen van, Eric:</t>
        </r>
        <r>
          <rPr>
            <sz val="9"/>
            <color indexed="81"/>
            <rFont val="Tahoma"/>
            <family val="2"/>
          </rPr>
          <t xml:space="preserve">
stond 6,6 ha
</t>
        </r>
      </text>
    </comment>
    <comment ref="R862" authorId="0" shapeId="0" xr:uid="{FF9003F6-F84B-46A2-9B4E-878875F8622C}">
      <text>
        <r>
          <rPr>
            <b/>
            <sz val="9"/>
            <color indexed="81"/>
            <rFont val="Tahoma"/>
            <family val="2"/>
          </rPr>
          <t>Harmelen van, Eric:</t>
        </r>
        <r>
          <rPr>
            <sz val="9"/>
            <color indexed="81"/>
            <rFont val="Tahoma"/>
            <family val="2"/>
          </rPr>
          <t xml:space="preserve">
stond 18,4 ha
</t>
        </r>
      </text>
    </comment>
    <comment ref="S862" authorId="0" shapeId="0" xr:uid="{0A9E8B38-9B21-45A9-8EFF-48E5A80C505F}">
      <text>
        <r>
          <rPr>
            <b/>
            <sz val="9"/>
            <color indexed="81"/>
            <rFont val="Tahoma"/>
            <family val="2"/>
          </rPr>
          <t>Harmelen van, Eric:</t>
        </r>
        <r>
          <rPr>
            <sz val="9"/>
            <color indexed="81"/>
            <rFont val="Tahoma"/>
            <family val="2"/>
          </rPr>
          <t xml:space="preserve">
stond 18,4 ha
</t>
        </r>
      </text>
    </comment>
    <comment ref="R863" authorId="0" shapeId="0" xr:uid="{79CD0018-96E6-44C5-995E-0FC346F8E11D}">
      <text>
        <r>
          <rPr>
            <b/>
            <sz val="9"/>
            <color indexed="81"/>
            <rFont val="Tahoma"/>
            <family val="2"/>
          </rPr>
          <t>Harmelen van, Eric:</t>
        </r>
        <r>
          <rPr>
            <sz val="9"/>
            <color indexed="81"/>
            <rFont val="Tahoma"/>
            <family val="2"/>
          </rPr>
          <t xml:space="preserve">
stond 10,1 ha
</t>
        </r>
      </text>
    </comment>
    <comment ref="S863" authorId="0" shapeId="0" xr:uid="{33D6ACA4-F16F-44D3-97FE-67D5C0C04BE5}">
      <text>
        <r>
          <rPr>
            <b/>
            <sz val="9"/>
            <color indexed="81"/>
            <rFont val="Tahoma"/>
            <family val="2"/>
          </rPr>
          <t>Harmelen van, Eric:</t>
        </r>
        <r>
          <rPr>
            <sz val="9"/>
            <color indexed="81"/>
            <rFont val="Tahoma"/>
            <family val="2"/>
          </rPr>
          <t xml:space="preserve">
stond 10,1 ha
</t>
        </r>
      </text>
    </comment>
    <comment ref="R865" authorId="0" shapeId="0" xr:uid="{E1BD0F77-AA30-4875-B7B3-5DE819B3D77A}">
      <text>
        <r>
          <rPr>
            <b/>
            <sz val="9"/>
            <color indexed="81"/>
            <rFont val="Tahoma"/>
            <family val="2"/>
          </rPr>
          <t>Harmelen van, Eric:</t>
        </r>
        <r>
          <rPr>
            <sz val="9"/>
            <color indexed="81"/>
            <rFont val="Tahoma"/>
            <family val="2"/>
          </rPr>
          <t xml:space="preserve">
stond 2,5 ha en dat was achteraf ook goed  is n lin ocmbinatie met Bi1033 is samen 4 ha 
</t>
        </r>
      </text>
    </comment>
    <comment ref="S865" authorId="0" shapeId="0" xr:uid="{4093CEEC-6A50-46C2-AA2A-13B4FFF1EA23}">
      <text>
        <r>
          <rPr>
            <b/>
            <sz val="9"/>
            <color indexed="81"/>
            <rFont val="Tahoma"/>
            <family val="2"/>
          </rPr>
          <t>Harmelen van, Eric:</t>
        </r>
        <r>
          <rPr>
            <sz val="9"/>
            <color indexed="81"/>
            <rFont val="Tahoma"/>
            <family val="2"/>
          </rPr>
          <t xml:space="preserve">
stond 2,5 ha en dat was achteraf ook goed  is n lin ocmbinatie met Bi1033 is samen 4 ha 
</t>
        </r>
      </text>
    </comment>
    <comment ref="F871" authorId="0" shapeId="0" xr:uid="{D867B678-3EED-40C7-A406-E4C4CF0BEB73}">
      <text>
        <r>
          <rPr>
            <b/>
            <sz val="9"/>
            <color indexed="81"/>
            <rFont val="Tahoma"/>
            <family val="2"/>
          </rPr>
          <t>Harmelen van, Eric:</t>
        </r>
        <r>
          <rPr>
            <sz val="9"/>
            <color indexed="81"/>
            <rFont val="Tahoma"/>
            <family val="2"/>
          </rPr>
          <t xml:space="preserve">
iom peter N2000 
gewijzigd in pas</t>
        </r>
      </text>
    </comment>
    <comment ref="O872" authorId="0" shapeId="0" xr:uid="{A419477D-4CEF-4FEA-BAFD-22731D40E28F}">
      <text>
        <r>
          <rPr>
            <b/>
            <sz val="9"/>
            <color indexed="81"/>
            <rFont val="Tahoma"/>
            <family val="2"/>
          </rPr>
          <t>Harmelen van, Eric:</t>
        </r>
        <r>
          <rPr>
            <sz val="9"/>
            <color indexed="81"/>
            <rFont val="Tahoma"/>
            <family val="2"/>
          </rPr>
          <t xml:space="preserve">
stond eerst natuurmon maar was fout
</t>
        </r>
      </text>
    </comment>
    <comment ref="P873" authorId="0" shapeId="0" xr:uid="{3A6459AC-E879-4547-AF8E-7A7181AD6A42}">
      <text>
        <r>
          <rPr>
            <b/>
            <sz val="9"/>
            <color indexed="81"/>
            <rFont val="Tahoma"/>
            <family val="2"/>
          </rPr>
          <t>Harmelen van, Eric:</t>
        </r>
        <r>
          <rPr>
            <sz val="9"/>
            <color indexed="81"/>
            <rFont val="Tahoma"/>
            <family val="2"/>
          </rPr>
          <t xml:space="preserve">
evaluatie na6 jaar
</t>
        </r>
      </text>
    </comment>
    <comment ref="Q873" authorId="0" shapeId="0" xr:uid="{C7F40104-B27F-4C60-929B-1C3ED2D9E8B0}">
      <text>
        <r>
          <rPr>
            <b/>
            <sz val="9"/>
            <color indexed="81"/>
            <rFont val="Tahoma"/>
            <family val="2"/>
          </rPr>
          <t>Harmelen van, Eric:</t>
        </r>
        <r>
          <rPr>
            <sz val="9"/>
            <color indexed="81"/>
            <rFont val="Tahoma"/>
            <family val="2"/>
          </rPr>
          <t xml:space="preserve">
evaluatie na6 jaar
</t>
        </r>
      </text>
    </comment>
    <comment ref="F874" authorId="0" shapeId="0" xr:uid="{CAC3F3E7-0A00-4DBA-97B9-9564CB53C81C}">
      <text>
        <r>
          <rPr>
            <b/>
            <sz val="9"/>
            <color indexed="81"/>
            <rFont val="Tahoma"/>
            <family val="2"/>
          </rPr>
          <t>Harmelen van, Eric:</t>
        </r>
        <r>
          <rPr>
            <sz val="9"/>
            <color indexed="81"/>
            <rFont val="Tahoma"/>
            <family val="2"/>
          </rPr>
          <t xml:space="preserve">
ston N2000 maariom peter 3-9-2020 op pas gezet</t>
        </r>
      </text>
    </comment>
    <comment ref="R877" authorId="0" shapeId="0" xr:uid="{CF5EE2A6-4AAB-4911-9EB0-CB75E5B909B0}">
      <text>
        <r>
          <rPr>
            <b/>
            <sz val="9"/>
            <color indexed="81"/>
            <rFont val="Tahoma"/>
            <family val="2"/>
          </rPr>
          <t>Harmelen van, Eric:</t>
        </r>
        <r>
          <rPr>
            <sz val="9"/>
            <color indexed="81"/>
            <rFont val="Tahoma"/>
            <family val="2"/>
          </rPr>
          <t xml:space="preserve">
stond 1,4 ha
</t>
        </r>
      </text>
    </comment>
    <comment ref="S877" authorId="0" shapeId="0" xr:uid="{DE53F0B2-FB3F-4A05-BE75-FC365DB56D57}">
      <text>
        <r>
          <rPr>
            <b/>
            <sz val="9"/>
            <color indexed="81"/>
            <rFont val="Tahoma"/>
            <family val="2"/>
          </rPr>
          <t>Harmelen van, Eric:</t>
        </r>
        <r>
          <rPr>
            <sz val="9"/>
            <color indexed="81"/>
            <rFont val="Tahoma"/>
            <family val="2"/>
          </rPr>
          <t xml:space="preserve">
stond 1,4 ha
</t>
        </r>
      </text>
    </comment>
    <comment ref="R878" authorId="0" shapeId="0" xr:uid="{D28E1F2E-031B-468A-A6E5-372BACCE6C02}">
      <text>
        <r>
          <rPr>
            <b/>
            <sz val="9"/>
            <color indexed="81"/>
            <rFont val="Tahoma"/>
            <family val="2"/>
          </rPr>
          <t>Harmelen van, Eric:</t>
        </r>
        <r>
          <rPr>
            <sz val="9"/>
            <color indexed="81"/>
            <rFont val="Tahoma"/>
            <family val="2"/>
          </rPr>
          <t xml:space="preserve">
stond 7,8 ha
</t>
        </r>
      </text>
    </comment>
    <comment ref="S878" authorId="0" shapeId="0" xr:uid="{7C6ABBCD-7494-4A51-8A79-38A1F43E2D46}">
      <text>
        <r>
          <rPr>
            <b/>
            <sz val="9"/>
            <color indexed="81"/>
            <rFont val="Tahoma"/>
            <family val="2"/>
          </rPr>
          <t>Harmelen van, Eric:</t>
        </r>
        <r>
          <rPr>
            <sz val="9"/>
            <color indexed="81"/>
            <rFont val="Tahoma"/>
            <family val="2"/>
          </rPr>
          <t xml:space="preserve">
stond 7,8 ha
</t>
        </r>
      </text>
    </comment>
    <comment ref="R879" authorId="0" shapeId="0" xr:uid="{731AC37B-6A4F-447D-AA6D-0381632CDBF2}">
      <text>
        <r>
          <rPr>
            <b/>
            <sz val="9"/>
            <color indexed="81"/>
            <rFont val="Tahoma"/>
            <family val="2"/>
          </rPr>
          <t>Harmelen van, Eric:</t>
        </r>
        <r>
          <rPr>
            <sz val="9"/>
            <color indexed="81"/>
            <rFont val="Tahoma"/>
            <family val="2"/>
          </rPr>
          <t xml:space="preserve">
stond 6,6</t>
        </r>
      </text>
    </comment>
    <comment ref="S879" authorId="0" shapeId="0" xr:uid="{549767F5-29BE-4C5C-B9BE-FFCD9ED628DB}">
      <text>
        <r>
          <rPr>
            <b/>
            <sz val="9"/>
            <color indexed="81"/>
            <rFont val="Tahoma"/>
            <family val="2"/>
          </rPr>
          <t>Harmelen van, Eric:</t>
        </r>
        <r>
          <rPr>
            <sz val="9"/>
            <color indexed="81"/>
            <rFont val="Tahoma"/>
            <family val="2"/>
          </rPr>
          <t xml:space="preserve">
stond 6,6</t>
        </r>
      </text>
    </comment>
    <comment ref="O882" authorId="0" shapeId="0" xr:uid="{992595ED-E48B-4014-A483-05FE718C8E43}">
      <text>
        <r>
          <rPr>
            <b/>
            <sz val="9"/>
            <color indexed="81"/>
            <rFont val="Tahoma"/>
            <family val="2"/>
          </rPr>
          <t>Harmelen van, Eric:</t>
        </r>
        <r>
          <rPr>
            <sz val="9"/>
            <color indexed="81"/>
            <rFont val="Tahoma"/>
            <family val="2"/>
          </rPr>
          <t xml:space="preserve">
stond eerst natuurmon maar was fout
</t>
        </r>
      </text>
    </comment>
    <comment ref="R894" authorId="0" shapeId="0" xr:uid="{95BDAD07-78F4-4FD2-81A1-A11CC6A611CE}">
      <text>
        <r>
          <rPr>
            <b/>
            <sz val="9"/>
            <color indexed="81"/>
            <rFont val="Tahoma"/>
            <family val="2"/>
          </rPr>
          <t>Harmelen van, Eric:</t>
        </r>
        <r>
          <rPr>
            <sz val="9"/>
            <color indexed="81"/>
            <rFont val="Tahoma"/>
            <family val="2"/>
          </rPr>
          <t xml:space="preserve">
staat 1 maar moet 8 zijn 
1</t>
        </r>
      </text>
    </comment>
    <comment ref="S894" authorId="0" shapeId="0" xr:uid="{86987213-5415-4B81-8AAB-DAB2DCBD1E05}">
      <text>
        <r>
          <rPr>
            <b/>
            <sz val="9"/>
            <color indexed="81"/>
            <rFont val="Tahoma"/>
            <family val="2"/>
          </rPr>
          <t>Harmelen van, Eric:</t>
        </r>
        <r>
          <rPr>
            <sz val="9"/>
            <color indexed="81"/>
            <rFont val="Tahoma"/>
            <family val="2"/>
          </rPr>
          <t xml:space="preserve">
staat 1 maar moet 8 zijn 
1</t>
        </r>
      </text>
    </comment>
    <comment ref="F897" authorId="0" shapeId="0" xr:uid="{2C431BEB-55ED-4CD3-B8BF-E78C7F0D407E}">
      <text>
        <r>
          <rPr>
            <b/>
            <sz val="9"/>
            <color indexed="81"/>
            <rFont val="Tahoma"/>
            <family val="2"/>
          </rPr>
          <t>Harmelen van, Eric:</t>
        </r>
        <r>
          <rPr>
            <sz val="9"/>
            <color indexed="81"/>
            <rFont val="Tahoma"/>
            <family val="2"/>
          </rPr>
          <t xml:space="preserve">
ston N2000 maariom peter 3-9-2020 op pas gezet</t>
        </r>
      </text>
    </comment>
    <comment ref="F899" authorId="0" shapeId="0" xr:uid="{99E614F4-04DB-453C-8FF9-0E9F96E2B08D}">
      <text>
        <r>
          <rPr>
            <b/>
            <sz val="9"/>
            <color indexed="81"/>
            <rFont val="Tahoma"/>
            <family val="2"/>
          </rPr>
          <t>Harmelen van, Eric:</t>
        </r>
        <r>
          <rPr>
            <sz val="9"/>
            <color indexed="81"/>
            <rFont val="Tahoma"/>
            <family val="2"/>
          </rPr>
          <t xml:space="preserve">
ston N2000 maariom peter 3-9-2020 op pas gezet</t>
        </r>
      </text>
    </comment>
    <comment ref="R902" authorId="0" shapeId="0" xr:uid="{B3789D60-41AF-4E73-A9FC-3471EA10D021}">
      <text>
        <r>
          <rPr>
            <b/>
            <sz val="9"/>
            <color indexed="81"/>
            <rFont val="Tahoma"/>
            <family val="2"/>
          </rPr>
          <t>Harmelen van, Eric:</t>
        </r>
        <r>
          <rPr>
            <sz val="9"/>
            <color indexed="81"/>
            <rFont val="Tahoma"/>
            <family val="2"/>
          </rPr>
          <t xml:space="preserve">
stond 0,2 ha
</t>
        </r>
      </text>
    </comment>
    <comment ref="S902" authorId="0" shapeId="0" xr:uid="{76B1F134-DEC8-4F0B-A492-4296F39AB0DE}">
      <text>
        <r>
          <rPr>
            <b/>
            <sz val="9"/>
            <color indexed="81"/>
            <rFont val="Tahoma"/>
            <family val="2"/>
          </rPr>
          <t>Harmelen van, Eric:</t>
        </r>
        <r>
          <rPr>
            <sz val="9"/>
            <color indexed="81"/>
            <rFont val="Tahoma"/>
            <family val="2"/>
          </rPr>
          <t xml:space="preserve">
stond 0,2 ha
</t>
        </r>
      </text>
    </comment>
    <comment ref="K903" authorId="0" shapeId="0" xr:uid="{7DB806F1-09F7-471D-A554-1794DCE21494}">
      <text>
        <r>
          <rPr>
            <b/>
            <sz val="9"/>
            <color indexed="81"/>
            <rFont val="Tahoma"/>
            <family val="2"/>
          </rPr>
          <t>Harmelen van, Eric:</t>
        </r>
        <r>
          <rPr>
            <sz val="9"/>
            <color indexed="81"/>
            <rFont val="Tahoma"/>
            <family val="2"/>
          </rPr>
          <t xml:space="preserve">
Stond: 
P ENCI-wei eenmalig egaliseren</t>
        </r>
      </text>
    </comment>
    <comment ref="R903" authorId="0" shapeId="0" xr:uid="{FD745C2D-F3FE-4EFF-B398-2E7F81A38A5F}">
      <text>
        <r>
          <rPr>
            <b/>
            <sz val="9"/>
            <color indexed="81"/>
            <rFont val="Tahoma"/>
            <family val="2"/>
          </rPr>
          <t>Harmelen van, Eric:</t>
        </r>
        <r>
          <rPr>
            <sz val="9"/>
            <color indexed="81"/>
            <rFont val="Tahoma"/>
            <family val="2"/>
          </rPr>
          <t xml:space="preserve">
stond 4,3
</t>
        </r>
      </text>
    </comment>
    <comment ref="S903" authorId="0" shapeId="0" xr:uid="{ABB17167-0061-4E8E-A18A-4EAE409BDB0A}">
      <text>
        <r>
          <rPr>
            <b/>
            <sz val="9"/>
            <color indexed="81"/>
            <rFont val="Tahoma"/>
            <family val="2"/>
          </rPr>
          <t>Harmelen van, Eric:</t>
        </r>
        <r>
          <rPr>
            <sz val="9"/>
            <color indexed="81"/>
            <rFont val="Tahoma"/>
            <family val="2"/>
          </rPr>
          <t xml:space="preserve">
stond 4,3
</t>
        </r>
      </text>
    </comment>
    <comment ref="R904" authorId="0" shapeId="0" xr:uid="{E08E2F5A-16F2-4B67-A2D3-B2754A2639CE}">
      <text>
        <r>
          <rPr>
            <b/>
            <sz val="9"/>
            <color indexed="81"/>
            <rFont val="Tahoma"/>
            <family val="2"/>
          </rPr>
          <t>Harmelen van, Eric:</t>
        </r>
        <r>
          <rPr>
            <sz val="9"/>
            <color indexed="81"/>
            <rFont val="Tahoma"/>
            <family val="2"/>
          </rPr>
          <t xml:space="preserve">
stond 0,3
</t>
        </r>
      </text>
    </comment>
    <comment ref="S904" authorId="0" shapeId="0" xr:uid="{66E4BCC5-1FFD-4FC7-86D1-32A8D2B2BDA6}">
      <text>
        <r>
          <rPr>
            <b/>
            <sz val="9"/>
            <color indexed="81"/>
            <rFont val="Tahoma"/>
            <family val="2"/>
          </rPr>
          <t>Harmelen van, Eric:</t>
        </r>
        <r>
          <rPr>
            <sz val="9"/>
            <color indexed="81"/>
            <rFont val="Tahoma"/>
            <family val="2"/>
          </rPr>
          <t xml:space="preserve">
stond 0,3
</t>
        </r>
      </text>
    </comment>
    <comment ref="R908" authorId="0" shapeId="0" xr:uid="{41FF704E-F6DF-499A-BD10-595DEC6270FE}">
      <text>
        <r>
          <rPr>
            <b/>
            <sz val="9"/>
            <color indexed="81"/>
            <rFont val="Tahoma"/>
            <family val="2"/>
          </rPr>
          <t>Harmelen van, Eric:</t>
        </r>
        <r>
          <rPr>
            <sz val="9"/>
            <color indexed="81"/>
            <rFont val="Tahoma"/>
            <family val="2"/>
          </rPr>
          <t xml:space="preserve">
stond 3,2 ha</t>
        </r>
      </text>
    </comment>
    <comment ref="S908" authorId="0" shapeId="0" xr:uid="{F1186F15-6EDD-4488-B2A5-6EDB3FCE223F}">
      <text>
        <r>
          <rPr>
            <b/>
            <sz val="9"/>
            <color indexed="81"/>
            <rFont val="Tahoma"/>
            <family val="2"/>
          </rPr>
          <t>Harmelen van, Eric:</t>
        </r>
        <r>
          <rPr>
            <sz val="9"/>
            <color indexed="81"/>
            <rFont val="Tahoma"/>
            <family val="2"/>
          </rPr>
          <t xml:space="preserve">
stond 3,2 ha</t>
        </r>
      </text>
    </comment>
    <comment ref="R910" authorId="0" shapeId="0" xr:uid="{E717C56E-45AB-4DD8-8BBD-4E6259008D3D}">
      <text>
        <r>
          <rPr>
            <b/>
            <sz val="9"/>
            <color indexed="81"/>
            <rFont val="Tahoma"/>
            <family val="2"/>
          </rPr>
          <t>Harmelen van, Eric:</t>
        </r>
        <r>
          <rPr>
            <sz val="9"/>
            <color indexed="81"/>
            <rFont val="Tahoma"/>
            <family val="2"/>
          </rPr>
          <t xml:space="preserve">
stond 0,5 ha
</t>
        </r>
      </text>
    </comment>
    <comment ref="S910" authorId="0" shapeId="0" xr:uid="{EEF02371-63A4-4579-91CF-780F27245184}">
      <text>
        <r>
          <rPr>
            <b/>
            <sz val="9"/>
            <color indexed="81"/>
            <rFont val="Tahoma"/>
            <family val="2"/>
          </rPr>
          <t>Harmelen van, Eric:</t>
        </r>
        <r>
          <rPr>
            <sz val="9"/>
            <color indexed="81"/>
            <rFont val="Tahoma"/>
            <family val="2"/>
          </rPr>
          <t xml:space="preserve">
stond 0,5 ha
</t>
        </r>
      </text>
    </comment>
    <comment ref="R911" authorId="0" shapeId="0" xr:uid="{3E7E4373-71F7-4C27-92E9-85F7EA85D940}">
      <text>
        <r>
          <rPr>
            <b/>
            <sz val="9"/>
            <color indexed="81"/>
            <rFont val="Tahoma"/>
            <family val="2"/>
          </rPr>
          <t>Harmelen van, Eric:</t>
        </r>
        <r>
          <rPr>
            <sz val="9"/>
            <color indexed="81"/>
            <rFont val="Tahoma"/>
            <family val="2"/>
          </rPr>
          <t xml:space="preserve">
stond 5,8 ha
</t>
        </r>
      </text>
    </comment>
    <comment ref="S911" authorId="0" shapeId="0" xr:uid="{09DAFDC5-7103-4D39-A1FA-9972DFEE3421}">
      <text>
        <r>
          <rPr>
            <b/>
            <sz val="9"/>
            <color indexed="81"/>
            <rFont val="Tahoma"/>
            <family val="2"/>
          </rPr>
          <t>Harmelen van, Eric:</t>
        </r>
        <r>
          <rPr>
            <sz val="9"/>
            <color indexed="81"/>
            <rFont val="Tahoma"/>
            <family val="2"/>
          </rPr>
          <t xml:space="preserve">
stond 5,8 ha
</t>
        </r>
      </text>
    </comment>
    <comment ref="R912" authorId="0" shapeId="0" xr:uid="{568B225E-CD06-416A-B294-26E3583C13F2}">
      <text>
        <r>
          <rPr>
            <b/>
            <sz val="9"/>
            <color indexed="81"/>
            <rFont val="Tahoma"/>
            <family val="2"/>
          </rPr>
          <t>Harmelen van, Eric:</t>
        </r>
        <r>
          <rPr>
            <sz val="9"/>
            <color indexed="81"/>
            <rFont val="Tahoma"/>
            <family val="2"/>
          </rPr>
          <t xml:space="preserve">
stond 3,9 ha
</t>
        </r>
      </text>
    </comment>
    <comment ref="S912" authorId="0" shapeId="0" xr:uid="{6AB645C1-662A-41B9-B0C0-E3476880BDC7}">
      <text>
        <r>
          <rPr>
            <b/>
            <sz val="9"/>
            <color indexed="81"/>
            <rFont val="Tahoma"/>
            <family val="2"/>
          </rPr>
          <t>Harmelen van, Eric:</t>
        </r>
        <r>
          <rPr>
            <sz val="9"/>
            <color indexed="81"/>
            <rFont val="Tahoma"/>
            <family val="2"/>
          </rPr>
          <t xml:space="preserve">
stond 3,9 ha
</t>
        </r>
      </text>
    </comment>
    <comment ref="H914" authorId="0" shapeId="0" xr:uid="{9C1426B2-E392-4C12-89BD-16E48DB4259A}">
      <text>
        <r>
          <rPr>
            <b/>
            <sz val="9"/>
            <color indexed="81"/>
            <rFont val="Tahoma"/>
            <family val="2"/>
          </rPr>
          <t>Harmelen van, Eric:</t>
        </r>
        <r>
          <rPr>
            <sz val="9"/>
            <color indexed="81"/>
            <rFont val="Tahoma"/>
            <family val="2"/>
          </rPr>
          <t xml:space="preserve">
hier stond ok maar wat is dit?
</t>
        </r>
      </text>
    </comment>
    <comment ref="H915" authorId="0" shapeId="0" xr:uid="{0FA3382D-44B2-4281-87C8-C957138CEA5B}">
      <text>
        <r>
          <rPr>
            <b/>
            <sz val="9"/>
            <color indexed="81"/>
            <rFont val="Tahoma"/>
            <family val="2"/>
          </rPr>
          <t>Harmelen van, Eric:</t>
        </r>
        <r>
          <rPr>
            <sz val="9"/>
            <color indexed="81"/>
            <rFont val="Tahoma"/>
            <family val="2"/>
          </rPr>
          <t xml:space="preserve">
hier stond ok maar wat is dit?
</t>
        </r>
      </text>
    </comment>
    <comment ref="H916" authorId="0" shapeId="0" xr:uid="{BD16D0A7-0AD4-466E-AB2E-BBFF4B1C7648}">
      <text>
        <r>
          <rPr>
            <b/>
            <sz val="9"/>
            <color indexed="81"/>
            <rFont val="Tahoma"/>
            <family val="2"/>
          </rPr>
          <t>Harmelen van, Eric:</t>
        </r>
        <r>
          <rPr>
            <sz val="9"/>
            <color indexed="81"/>
            <rFont val="Tahoma"/>
            <family val="2"/>
          </rPr>
          <t xml:space="preserve">
hier stond ok maar wat is dit?
</t>
        </r>
      </text>
    </comment>
    <comment ref="H917" authorId="0" shapeId="0" xr:uid="{EBF2E952-97C5-4BAC-AB67-97D48A312D10}">
      <text>
        <r>
          <rPr>
            <b/>
            <sz val="9"/>
            <color indexed="81"/>
            <rFont val="Tahoma"/>
            <family val="2"/>
          </rPr>
          <t>Harmelen van, Eric:</t>
        </r>
        <r>
          <rPr>
            <sz val="9"/>
            <color indexed="81"/>
            <rFont val="Tahoma"/>
            <family val="2"/>
          </rPr>
          <t xml:space="preserve">
hier stond ok maar wat is dit?
</t>
        </r>
      </text>
    </comment>
    <comment ref="H918" authorId="0" shapeId="0" xr:uid="{11E62B1F-3A4E-477F-96CB-13314CE42CBB}">
      <text>
        <r>
          <rPr>
            <b/>
            <sz val="9"/>
            <color indexed="81"/>
            <rFont val="Tahoma"/>
            <family val="2"/>
          </rPr>
          <t>Harmelen van, Eric:</t>
        </r>
        <r>
          <rPr>
            <sz val="9"/>
            <color indexed="81"/>
            <rFont val="Tahoma"/>
            <family val="2"/>
          </rPr>
          <t xml:space="preserve">
hier stond ok maar wat is dit?
</t>
        </r>
      </text>
    </comment>
    <comment ref="H919" authorId="0" shapeId="0" xr:uid="{CF234502-4741-47EE-9BBA-455D450C712C}">
      <text>
        <r>
          <rPr>
            <b/>
            <sz val="9"/>
            <color indexed="81"/>
            <rFont val="Tahoma"/>
            <family val="2"/>
          </rPr>
          <t>Harmelen van, Eric:</t>
        </r>
        <r>
          <rPr>
            <sz val="9"/>
            <color indexed="81"/>
            <rFont val="Tahoma"/>
            <family val="2"/>
          </rPr>
          <t xml:space="preserve">
hierstond corr 
maar wat is dit ?</t>
        </r>
      </text>
    </comment>
    <comment ref="G920" authorId="0" shapeId="0" xr:uid="{A80A2599-DF28-4120-BF87-AF5837BC83F7}">
      <text>
        <r>
          <rPr>
            <b/>
            <sz val="9"/>
            <color indexed="81"/>
            <rFont val="Tahoma"/>
            <family val="2"/>
          </rPr>
          <t>Harmelen van, Eric:</t>
        </r>
        <r>
          <rPr>
            <sz val="9"/>
            <color indexed="81"/>
            <rFont val="Tahoma"/>
            <family val="2"/>
          </rPr>
          <t xml:space="preserve">
dd 5-9-2022 iom Arnold code H1083 hier weggehaald en verplaatst naar kolom soorten want het is een soort !</t>
        </r>
      </text>
    </comment>
    <comment ref="H920" authorId="0" shapeId="0" xr:uid="{02F488FA-FEB3-4CAD-81F4-5EAA6C9B1647}">
      <text>
        <r>
          <rPr>
            <b/>
            <sz val="9"/>
            <color indexed="81"/>
            <rFont val="Tahoma"/>
            <family val="2"/>
          </rPr>
          <t>Harmelen van, Eric:</t>
        </r>
        <r>
          <rPr>
            <sz val="9"/>
            <color indexed="81"/>
            <rFont val="Tahoma"/>
            <family val="2"/>
          </rPr>
          <t xml:space="preserve">
dd 5-9-2022 Hier stond "cor"maar iom Arnold code H1083
verplaatst van kolom habitattype naar kolom soorten want het is een soort !</t>
        </r>
      </text>
    </comment>
    <comment ref="G921" authorId="0" shapeId="0" xr:uid="{200B2004-CD41-453E-9438-3B6917BBA081}">
      <text>
        <r>
          <rPr>
            <b/>
            <sz val="9"/>
            <color indexed="81"/>
            <rFont val="Tahoma"/>
            <family val="2"/>
          </rPr>
          <t>Harmelen van, Eric:</t>
        </r>
        <r>
          <rPr>
            <sz val="9"/>
            <color indexed="81"/>
            <rFont val="Tahoma"/>
            <family val="2"/>
          </rPr>
          <t xml:space="preserve">
dd 5-9-2022 iom Arnold code H1083 hier weggehaald en verplaatst naar kolom soorten want het is een soort !</t>
        </r>
      </text>
    </comment>
    <comment ref="H921" authorId="0" shapeId="0" xr:uid="{A74ED8C5-465C-4E3B-B0C8-793429D82343}">
      <text>
        <r>
          <rPr>
            <b/>
            <sz val="9"/>
            <color indexed="81"/>
            <rFont val="Tahoma"/>
            <family val="2"/>
          </rPr>
          <t>Harmelen van, Eric:</t>
        </r>
        <r>
          <rPr>
            <sz val="9"/>
            <color indexed="81"/>
            <rFont val="Tahoma"/>
            <family val="2"/>
          </rPr>
          <t xml:space="preserve">
dd 5-9-2022 Hier stond "cor"maar iom Arnold code H1083
verplaatst van kolom habitattype naar kolom soorten want het is een soort !</t>
        </r>
      </text>
    </comment>
    <comment ref="G922" authorId="0" shapeId="0" xr:uid="{507891FF-18D2-47E3-BDEB-80B94D1A57CF}">
      <text>
        <r>
          <rPr>
            <b/>
            <sz val="9"/>
            <color indexed="81"/>
            <rFont val="Tahoma"/>
            <family val="2"/>
          </rPr>
          <t>Harmelen van, Eric:</t>
        </r>
        <r>
          <rPr>
            <sz val="9"/>
            <color indexed="81"/>
            <rFont val="Tahoma"/>
            <family val="2"/>
          </rPr>
          <t xml:space="preserve">
dd 5-9-2022 iom Arnold code H1083 hier weggehaald en verplaatst naar kolom soorten want het is een soort !</t>
        </r>
      </text>
    </comment>
    <comment ref="H922" authorId="0" shapeId="0" xr:uid="{66B27E97-2A04-40C0-8838-949841F096B2}">
      <text>
        <r>
          <rPr>
            <b/>
            <sz val="9"/>
            <color indexed="81"/>
            <rFont val="Tahoma"/>
            <family val="2"/>
          </rPr>
          <t>Harmelen van, Eric:</t>
        </r>
        <r>
          <rPr>
            <sz val="9"/>
            <color indexed="81"/>
            <rFont val="Tahoma"/>
            <family val="2"/>
          </rPr>
          <t xml:space="preserve">
dd 5-9-2022 Hier stond "nw"maar iom Arnold code H1083
verplaatst van kolom habitattype naar kolom soorten want het is een soort !</t>
        </r>
      </text>
    </comment>
    <comment ref="H923" authorId="0" shapeId="0" xr:uid="{52B5D54C-5C99-47FC-A1AE-2F1E76E7693F}">
      <text>
        <r>
          <rPr>
            <b/>
            <sz val="9"/>
            <color indexed="81"/>
            <rFont val="Tahoma"/>
            <family val="2"/>
          </rPr>
          <t>Harmelen van, Eric:</t>
        </r>
        <r>
          <rPr>
            <sz val="9"/>
            <color indexed="81"/>
            <rFont val="Tahoma"/>
            <family val="2"/>
          </rPr>
          <t xml:space="preserve">
hier stond n
w maar wat is dit ?
</t>
        </r>
      </text>
    </comment>
    <comment ref="H925" authorId="0" shapeId="0" xr:uid="{4AFF6F33-B2BF-4413-9FF5-F27F1FC40218}">
      <text>
        <r>
          <rPr>
            <b/>
            <sz val="9"/>
            <color indexed="81"/>
            <rFont val="Tahoma"/>
            <family val="2"/>
          </rPr>
          <t>Harmelen van, Eric:</t>
        </r>
        <r>
          <rPr>
            <sz val="9"/>
            <color indexed="81"/>
            <rFont val="Tahoma"/>
            <family val="2"/>
          </rPr>
          <t xml:space="preserve">
hier stond ok maar wat is dit?
</t>
        </r>
      </text>
    </comment>
    <comment ref="H926" authorId="0" shapeId="0" xr:uid="{5FF92DB7-67D8-4CB7-84C0-2DFB6D3808DC}">
      <text>
        <r>
          <rPr>
            <b/>
            <sz val="9"/>
            <color indexed="81"/>
            <rFont val="Tahoma"/>
            <family val="2"/>
          </rPr>
          <t>Harmelen van, Eric:</t>
        </r>
        <r>
          <rPr>
            <sz val="9"/>
            <color indexed="81"/>
            <rFont val="Tahoma"/>
            <family val="2"/>
          </rPr>
          <t xml:space="preserve">
hier stond ok maar wat is dit?
</t>
        </r>
      </text>
    </comment>
    <comment ref="H927" authorId="0" shapeId="0" xr:uid="{EDA6841F-A37B-47BA-BF73-2E6BD238B77D}">
      <text>
        <r>
          <rPr>
            <b/>
            <sz val="9"/>
            <color indexed="81"/>
            <rFont val="Tahoma"/>
            <family val="2"/>
          </rPr>
          <t>Harmelen van, Eric:</t>
        </r>
        <r>
          <rPr>
            <sz val="9"/>
            <color indexed="81"/>
            <rFont val="Tahoma"/>
            <family val="2"/>
          </rPr>
          <t xml:space="preserve">
hier stond ok maar wat is dit?
</t>
        </r>
      </text>
    </comment>
    <comment ref="H928" authorId="0" shapeId="0" xr:uid="{EFDDA3C5-E0C7-49CB-BFE4-8587E791CD7B}">
      <text>
        <r>
          <rPr>
            <b/>
            <sz val="9"/>
            <color indexed="81"/>
            <rFont val="Tahoma"/>
            <family val="2"/>
          </rPr>
          <t>Harmelen van, Eric:</t>
        </r>
        <r>
          <rPr>
            <sz val="9"/>
            <color indexed="81"/>
            <rFont val="Tahoma"/>
            <family val="2"/>
          </rPr>
          <t xml:space="preserve">
hier stond ok maar wat is dit?
</t>
        </r>
      </text>
    </comment>
    <comment ref="H929" authorId="0" shapeId="0" xr:uid="{B6F1EA8C-2F8C-4B53-AC79-C568A741E061}">
      <text>
        <r>
          <rPr>
            <b/>
            <sz val="9"/>
            <color indexed="81"/>
            <rFont val="Tahoma"/>
            <family val="2"/>
          </rPr>
          <t>Harmelen van, Eric:</t>
        </r>
        <r>
          <rPr>
            <sz val="9"/>
            <color indexed="81"/>
            <rFont val="Tahoma"/>
            <family val="2"/>
          </rPr>
          <t xml:space="preserve">
hier stond ok maar wat is dit?
</t>
        </r>
      </text>
    </comment>
    <comment ref="H930" authorId="0" shapeId="0" xr:uid="{FF76D4FC-73B2-4341-8216-DDBF0D2B56F1}">
      <text>
        <r>
          <rPr>
            <b/>
            <sz val="9"/>
            <color indexed="81"/>
            <rFont val="Tahoma"/>
            <family val="2"/>
          </rPr>
          <t>Harmelen van, Eric:</t>
        </r>
        <r>
          <rPr>
            <sz val="9"/>
            <color indexed="81"/>
            <rFont val="Tahoma"/>
            <family val="2"/>
          </rPr>
          <t xml:space="preserve">
hier stond ok maar wat is dit?
</t>
        </r>
      </text>
    </comment>
    <comment ref="H931" authorId="0" shapeId="0" xr:uid="{D906EEAA-73F0-4931-8FEA-73CBE260792C}">
      <text>
        <r>
          <rPr>
            <b/>
            <sz val="9"/>
            <color indexed="81"/>
            <rFont val="Tahoma"/>
            <family val="2"/>
          </rPr>
          <t>Harmelen van, Eric:</t>
        </r>
        <r>
          <rPr>
            <sz val="9"/>
            <color indexed="81"/>
            <rFont val="Tahoma"/>
            <family val="2"/>
          </rPr>
          <t xml:space="preserve">
hier stond ok maar wat is dit?
</t>
        </r>
      </text>
    </comment>
    <comment ref="H932" authorId="0" shapeId="0" xr:uid="{08272E28-BE16-4860-8434-4686C92A313E}">
      <text>
        <r>
          <rPr>
            <b/>
            <sz val="9"/>
            <color indexed="81"/>
            <rFont val="Tahoma"/>
            <family val="2"/>
          </rPr>
          <t>Harmelen van, Eric:</t>
        </r>
        <r>
          <rPr>
            <sz val="9"/>
            <color indexed="81"/>
            <rFont val="Tahoma"/>
            <family val="2"/>
          </rPr>
          <t xml:space="preserve">
hier stond ok maar wat is dit?
</t>
        </r>
      </text>
    </comment>
    <comment ref="H933" authorId="0" shapeId="0" xr:uid="{8BE22668-F3C7-4277-AECE-4E5C92B199EB}">
      <text>
        <r>
          <rPr>
            <b/>
            <sz val="9"/>
            <color indexed="81"/>
            <rFont val="Tahoma"/>
            <family val="2"/>
          </rPr>
          <t>Harmelen van, Eric:</t>
        </r>
        <r>
          <rPr>
            <sz val="9"/>
            <color indexed="81"/>
            <rFont val="Tahoma"/>
            <family val="2"/>
          </rPr>
          <t xml:space="preserve">
hier stond ok maar wat is dit?
</t>
        </r>
      </text>
    </comment>
    <comment ref="H934" authorId="0" shapeId="0" xr:uid="{3A9977DB-66FD-4DEE-8C36-BEDBF7C7D6CE}">
      <text>
        <r>
          <rPr>
            <b/>
            <sz val="9"/>
            <color indexed="81"/>
            <rFont val="Tahoma"/>
            <family val="2"/>
          </rPr>
          <t>Harmelen van, Eric:</t>
        </r>
        <r>
          <rPr>
            <sz val="9"/>
            <color indexed="81"/>
            <rFont val="Tahoma"/>
            <family val="2"/>
          </rPr>
          <t xml:space="preserve">
hier stond ok maar wat is dit?
</t>
        </r>
      </text>
    </comment>
    <comment ref="H935" authorId="0" shapeId="0" xr:uid="{38CCE760-6E7A-4FE4-A2EC-6FEC271DF457}">
      <text>
        <r>
          <rPr>
            <b/>
            <sz val="9"/>
            <color indexed="81"/>
            <rFont val="Tahoma"/>
            <family val="2"/>
          </rPr>
          <t>Harmelen van, Eric:</t>
        </r>
        <r>
          <rPr>
            <sz val="9"/>
            <color indexed="81"/>
            <rFont val="Tahoma"/>
            <family val="2"/>
          </rPr>
          <t xml:space="preserve">
hier stond n
w maar wat is dit ?
</t>
        </r>
      </text>
    </comment>
    <comment ref="H936" authorId="0" shapeId="0" xr:uid="{64A55F7C-E3E3-4E92-B5A3-DBC5E460515E}">
      <text>
        <r>
          <rPr>
            <b/>
            <sz val="9"/>
            <color indexed="81"/>
            <rFont val="Tahoma"/>
            <family val="2"/>
          </rPr>
          <t>Harmelen van, Eric:</t>
        </r>
        <r>
          <rPr>
            <sz val="9"/>
            <color indexed="81"/>
            <rFont val="Tahoma"/>
            <family val="2"/>
          </rPr>
          <t xml:space="preserve">
hier stond ok maar wat is dit?
</t>
        </r>
      </text>
    </comment>
    <comment ref="G937" authorId="0" shapeId="0" xr:uid="{3182D5AF-9880-4242-9026-07E0C1731D10}">
      <text>
        <r>
          <rPr>
            <b/>
            <sz val="9"/>
            <color indexed="81"/>
            <rFont val="Tahoma"/>
            <family val="2"/>
          </rPr>
          <t>Harmelen van, Eric:</t>
        </r>
        <r>
          <rPr>
            <sz val="9"/>
            <color indexed="81"/>
            <rFont val="Tahoma"/>
            <family val="2"/>
          </rPr>
          <t xml:space="preserve">
21-3-2023 hier stond diversen maar vanuit het n2000 plan de habitattype opgezocht en hier ingevuld
</t>
        </r>
      </text>
    </comment>
    <comment ref="H937" authorId="0" shapeId="0" xr:uid="{3BC9C2DE-44BF-4A53-876D-001FAC04D9E4}">
      <text>
        <r>
          <rPr>
            <b/>
            <sz val="9"/>
            <color indexed="81"/>
            <rFont val="Tahoma"/>
            <family val="2"/>
          </rPr>
          <t>Harmelen van, Eric:</t>
        </r>
        <r>
          <rPr>
            <sz val="9"/>
            <color indexed="81"/>
            <rFont val="Tahoma"/>
            <family val="2"/>
          </rPr>
          <t xml:space="preserve">
hier stond ok maar wat is dit?
</t>
        </r>
      </text>
    </comment>
    <comment ref="T946" authorId="0" shapeId="0" xr:uid="{870AD756-D977-437A-85CD-612DF97B8DDD}">
      <text>
        <r>
          <rPr>
            <b/>
            <sz val="9"/>
            <color indexed="81"/>
            <rFont val="Tahoma"/>
            <family val="2"/>
          </rPr>
          <t>Harmelen van, Eric:</t>
        </r>
        <r>
          <rPr>
            <sz val="9"/>
            <color indexed="81"/>
            <rFont val="Tahoma"/>
            <family val="2"/>
          </rPr>
          <t xml:space="preserve">
stond km maar moet per m1
</t>
        </r>
      </text>
    </comment>
    <comment ref="G948" authorId="0" shapeId="0" xr:uid="{79163537-1CC6-4F21-AC78-20D700F57288}">
      <text>
        <r>
          <rPr>
            <b/>
            <sz val="9"/>
            <color indexed="81"/>
            <rFont val="Tahoma"/>
            <family val="2"/>
          </rPr>
          <t>Harmelen van, Eric:</t>
        </r>
        <r>
          <rPr>
            <sz val="9"/>
            <color indexed="81"/>
            <rFont val="Tahoma"/>
            <family val="2"/>
          </rPr>
          <t xml:space="preserve">
dd 5-9-2022 iom Arnold code H1083 hier weggehaald en verplaatst naar kolom soorten want het is een soort !</t>
        </r>
      </text>
    </comment>
    <comment ref="H948" authorId="0" shapeId="0" xr:uid="{4B7AEABE-A78A-44DC-99FD-B648D37B6C6A}">
      <text>
        <r>
          <rPr>
            <b/>
            <sz val="9"/>
            <color indexed="81"/>
            <rFont val="Tahoma"/>
            <family val="2"/>
          </rPr>
          <t>Harmelen van, Eric:</t>
        </r>
        <r>
          <rPr>
            <sz val="9"/>
            <color indexed="81"/>
            <rFont val="Tahoma"/>
            <family val="2"/>
          </rPr>
          <t xml:space="preserve">
dd 5-9-2022 Hier stond "cor"maar iom Arnold code H1083
verplaatst van kolom habitattype naar kolom soorten want het is een soort !</t>
        </r>
      </text>
    </comment>
    <comment ref="O950" authorId="0" shapeId="0" xr:uid="{080D7E25-F67A-4ADB-B9EA-5F87C1AD0339}">
      <text>
        <r>
          <rPr>
            <b/>
            <sz val="9"/>
            <color indexed="81"/>
            <rFont val="Tahoma"/>
            <family val="2"/>
          </rPr>
          <t>Harmelen van, Eric:</t>
        </r>
        <r>
          <rPr>
            <sz val="9"/>
            <color indexed="81"/>
            <rFont val="Tahoma"/>
            <family val="2"/>
          </rPr>
          <t xml:space="preserve">
stond Prov Limburg maar op 15-10-2020 van fred spreadsheet gekregen waar Waterschap Limburg trekker is</t>
        </r>
      </text>
    </comment>
    <comment ref="O961" authorId="0" shapeId="0" xr:uid="{77A2E584-214D-45DB-AE21-B1DCA82AA256}">
      <text>
        <r>
          <rPr>
            <b/>
            <sz val="9"/>
            <color indexed="81"/>
            <rFont val="Tahoma"/>
            <family val="2"/>
          </rPr>
          <t>Harmelen van, Eric:</t>
        </r>
        <r>
          <rPr>
            <sz val="9"/>
            <color indexed="81"/>
            <rFont val="Tahoma"/>
            <family val="2"/>
          </rPr>
          <t xml:space="preserve">
stond provincie maar in spreadsheet van Fred B staat nu Gemeente. Op 15-10-2020 aangepast</t>
        </r>
      </text>
    </comment>
    <comment ref="O962" authorId="0" shapeId="0" xr:uid="{2D3692FE-3F87-4C81-81DC-538C527653C3}">
      <text>
        <r>
          <rPr>
            <b/>
            <sz val="9"/>
            <color indexed="81"/>
            <rFont val="Tahoma"/>
            <family val="2"/>
          </rPr>
          <t>Harmelen van, Eric:</t>
        </r>
        <r>
          <rPr>
            <sz val="9"/>
            <color indexed="81"/>
            <rFont val="Tahoma"/>
            <family val="2"/>
          </rPr>
          <t xml:space="preserve">
1-3-2024 iom Thijs voorlopig Provincie ingevuld
</t>
        </r>
      </text>
    </comment>
    <comment ref="O963" authorId="0" shapeId="0" xr:uid="{D89A8D83-2792-439E-B6EC-85A462016B95}">
      <text>
        <r>
          <rPr>
            <b/>
            <sz val="9"/>
            <color indexed="81"/>
            <rFont val="Tahoma"/>
            <family val="2"/>
          </rPr>
          <t>Harmelen van, Eric:</t>
        </r>
        <r>
          <rPr>
            <sz val="9"/>
            <color indexed="81"/>
            <rFont val="Tahoma"/>
            <family val="2"/>
          </rPr>
          <t xml:space="preserve">
1-3-2024 iom Thijs voorlopig Provincie ingevuld
</t>
        </r>
      </text>
    </comment>
    <comment ref="O964" authorId="0" shapeId="0" xr:uid="{263B51C2-2A39-462E-8EB6-BEB2C5027566}">
      <text>
        <r>
          <rPr>
            <b/>
            <sz val="9"/>
            <color indexed="81"/>
            <rFont val="Tahoma"/>
            <family val="2"/>
          </rPr>
          <t>Harmelen van, Eric:</t>
        </r>
        <r>
          <rPr>
            <sz val="9"/>
            <color indexed="81"/>
            <rFont val="Tahoma"/>
            <family val="2"/>
          </rPr>
          <t xml:space="preserve">
1-3-2024 iom Thijs voorlopig Provincie ingevuld
</t>
        </r>
      </text>
    </comment>
    <comment ref="O965" authorId="0" shapeId="0" xr:uid="{3589B6B7-1702-40B8-9034-6963E81F8ED8}">
      <text>
        <r>
          <rPr>
            <b/>
            <sz val="9"/>
            <color indexed="81"/>
            <rFont val="Tahoma"/>
            <family val="2"/>
          </rPr>
          <t>Harmelen van, Eric:</t>
        </r>
        <r>
          <rPr>
            <sz val="9"/>
            <color indexed="81"/>
            <rFont val="Tahoma"/>
            <family val="2"/>
          </rPr>
          <t xml:space="preserve">
1-3-2024 iom Thijs voorlopig Provincie ingevuld
</t>
        </r>
      </text>
    </comment>
    <comment ref="A966" authorId="0" shapeId="0" xr:uid="{DBD5B99D-6719-4F7A-9D8A-378BBC318620}">
      <text>
        <r>
          <rPr>
            <b/>
            <sz val="9"/>
            <color indexed="81"/>
            <rFont val="Tahoma"/>
            <family val="2"/>
          </rPr>
          <t>Harmelen van, Eric:</t>
        </r>
        <r>
          <rPr>
            <sz val="9"/>
            <color indexed="81"/>
            <rFont val="Tahoma"/>
            <family val="2"/>
          </rPr>
          <t xml:space="preserve">
24-7-2023: Basis ingevuld door: Jan Boeren. 25-7-2023: stond 138.U.1224 maar code is door Jan boeren in Vw aangpast dus ander  maatregelenr 138.Vw.904</t>
        </r>
      </text>
    </comment>
    <comment ref="E966" authorId="0" shapeId="0" xr:uid="{791ECF58-7350-49D6-A482-5A4FBF2CCD9B}">
      <text>
        <r>
          <rPr>
            <b/>
            <sz val="9"/>
            <color indexed="81"/>
            <rFont val="Tahoma"/>
            <family val="2"/>
          </rPr>
          <t>Harmelen van, Eric:</t>
        </r>
        <r>
          <rPr>
            <sz val="9"/>
            <color indexed="81"/>
            <rFont val="Tahoma"/>
            <family val="2"/>
          </rPr>
          <t xml:space="preserve">
24-7-2023: Basis ingevuld door: Jan Boeren. 25-7-2023: stond 138.U.1224 maar code is door Jan boeren in Vw aangpast dus ander  maatregelenr 138.Vw.904</t>
        </r>
      </text>
    </comment>
    <comment ref="I966" authorId="0" shapeId="0" xr:uid="{7AE49186-590B-4DE4-A9ED-5F7C66210B3D}">
      <text>
        <r>
          <rPr>
            <b/>
            <sz val="9"/>
            <color indexed="81"/>
            <rFont val="Tahoma"/>
            <family val="2"/>
          </rPr>
          <t>Harmelen van, Eric:</t>
        </r>
        <r>
          <rPr>
            <sz val="9"/>
            <color indexed="81"/>
            <rFont val="Tahoma"/>
            <family val="2"/>
          </rPr>
          <t xml:space="preserve">
 25-7-2023: stond U maar code is door Jan boeren in Vw </t>
        </r>
      </text>
    </comment>
    <comment ref="O966" authorId="0" shapeId="0" xr:uid="{695B4785-E688-462E-8066-3009209C0197}">
      <text>
        <r>
          <rPr>
            <b/>
            <sz val="9"/>
            <color indexed="81"/>
            <rFont val="Tahoma"/>
            <family val="2"/>
          </rPr>
          <t>Harmelen van, Eric:</t>
        </r>
        <r>
          <rPr>
            <sz val="9"/>
            <color indexed="81"/>
            <rFont val="Tahoma"/>
            <family val="2"/>
          </rPr>
          <t xml:space="preserve">
1-3-2024 iom Thijs voorlopig Provincie ingevuld
</t>
        </r>
      </text>
    </comment>
    <comment ref="E967" authorId="0" shapeId="0" xr:uid="{3F0A0A39-8C10-464E-B8B4-B69493414B66}">
      <text>
        <r>
          <rPr>
            <b/>
            <sz val="9"/>
            <color indexed="81"/>
            <rFont val="Tahoma"/>
            <family val="2"/>
          </rPr>
          <t>Harmelen van, Eric:</t>
        </r>
        <r>
          <rPr>
            <sz val="9"/>
            <color indexed="81"/>
            <rFont val="Tahoma"/>
            <family val="2"/>
          </rPr>
          <t xml:space="preserve">
25-7-2023: stond 138.U.1223 maar is door Jan boeren in Vw aangpast dus ander  maatregelenr 138.Vw.902</t>
        </r>
      </text>
    </comment>
    <comment ref="I967" authorId="0" shapeId="0" xr:uid="{A8704661-8B99-4A8C-ADDC-4A4F79E4B265}">
      <text>
        <r>
          <rPr>
            <b/>
            <sz val="9"/>
            <color indexed="81"/>
            <rFont val="Tahoma"/>
            <family val="2"/>
          </rPr>
          <t>Harmelen van, Eric:</t>
        </r>
        <r>
          <rPr>
            <sz val="9"/>
            <color indexed="81"/>
            <rFont val="Tahoma"/>
            <family val="2"/>
          </rPr>
          <t xml:space="preserve">
25-7-2023 Eric: stond U maar Jan B heeft dit in VW aangepast dus ook een ander maatregelnr</t>
        </r>
      </text>
    </comment>
    <comment ref="O967" authorId="0" shapeId="0" xr:uid="{B20E2A35-9D47-4F3D-B809-D69E75970246}">
      <text>
        <r>
          <rPr>
            <b/>
            <sz val="9"/>
            <color indexed="81"/>
            <rFont val="Tahoma"/>
            <family val="2"/>
          </rPr>
          <t>Harmelen van, Eric:</t>
        </r>
        <r>
          <rPr>
            <sz val="9"/>
            <color indexed="81"/>
            <rFont val="Tahoma"/>
            <family val="2"/>
          </rPr>
          <t xml:space="preserve">
1-3-2024 iom Thijs voorlopig Provincie ingevuld
</t>
        </r>
      </text>
    </comment>
    <comment ref="E968" authorId="0" shapeId="0" xr:uid="{318C4758-49AF-430E-889F-0F9566CFC1E2}">
      <text>
        <r>
          <rPr>
            <b/>
            <sz val="9"/>
            <color indexed="81"/>
            <rFont val="Tahoma"/>
            <family val="2"/>
          </rPr>
          <t xml:space="preserve">Harmelen van, 25-7-2023: Eric:stond 138.H.1308 maar Jan heeft de code in VW gewijzigd dus nieuw nummer </t>
        </r>
        <r>
          <rPr>
            <sz val="9"/>
            <color indexed="81"/>
            <rFont val="Tahoma"/>
            <family val="2"/>
          </rPr>
          <t xml:space="preserve">
</t>
        </r>
      </text>
    </comment>
    <comment ref="I968" authorId="0" shapeId="0" xr:uid="{902FA6E0-4644-4282-A170-20207E0CE0EE}">
      <text>
        <r>
          <rPr>
            <b/>
            <sz val="9"/>
            <color indexed="81"/>
            <rFont val="Tahoma"/>
            <family val="2"/>
          </rPr>
          <t>Harmelen van, Eric:</t>
        </r>
        <r>
          <rPr>
            <sz val="9"/>
            <color indexed="81"/>
            <rFont val="Tahoma"/>
            <family val="2"/>
          </rPr>
          <t xml:space="preserve">
25-7-2023 Eric: stond H maar Jan B heeft dit in VW aangepast dus ook een ander maatregelnr
</t>
        </r>
      </text>
    </comment>
    <comment ref="O968" authorId="0" shapeId="0" xr:uid="{50C2972C-9202-40D2-94B5-39500D719ABA}">
      <text>
        <r>
          <rPr>
            <b/>
            <sz val="9"/>
            <color indexed="81"/>
            <rFont val="Tahoma"/>
            <family val="2"/>
          </rPr>
          <t>Harmelen van, Eric:</t>
        </r>
        <r>
          <rPr>
            <sz val="9"/>
            <color indexed="81"/>
            <rFont val="Tahoma"/>
            <family val="2"/>
          </rPr>
          <t xml:space="preserve">
1-3-2024 iom Thijs voorlopig Provincie ingevuld
</t>
        </r>
      </text>
    </comment>
    <comment ref="O969" authorId="0" shapeId="0" xr:uid="{735BD82E-F01B-4EA1-8AA5-421B816E5A73}">
      <text>
        <r>
          <rPr>
            <b/>
            <sz val="9"/>
            <color indexed="81"/>
            <rFont val="Tahoma"/>
            <family val="2"/>
          </rPr>
          <t>Harmelen van, Eric:</t>
        </r>
        <r>
          <rPr>
            <sz val="9"/>
            <color indexed="81"/>
            <rFont val="Tahoma"/>
            <family val="2"/>
          </rPr>
          <t xml:space="preserve">
1-3-2024 iom Thijs voorlopig Provincie ingevuld
</t>
        </r>
      </text>
    </comment>
    <comment ref="T969" authorId="3" shapeId="0" xr:uid="{C81895AD-481C-4383-8AC7-3EEF6E0D49A2}">
      <text>
        <r>
          <rPr>
            <b/>
            <sz val="9"/>
            <color indexed="81"/>
            <rFont val="Tahoma"/>
            <family val="2"/>
          </rPr>
          <t>Olivier, Daniel:</t>
        </r>
        <r>
          <rPr>
            <sz val="9"/>
            <color indexed="81"/>
            <rFont val="Tahoma"/>
            <family val="2"/>
          </rPr>
          <t xml:space="preserve">
Milan weet het nog niet</t>
        </r>
      </text>
    </comment>
    <comment ref="O970" authorId="0" shapeId="0" xr:uid="{2D8BC806-11E5-4F65-887A-852A5937D7DB}">
      <text>
        <r>
          <rPr>
            <b/>
            <sz val="9"/>
            <color indexed="81"/>
            <rFont val="Tahoma"/>
            <family val="2"/>
          </rPr>
          <t>Harmelen van, Eric:</t>
        </r>
        <r>
          <rPr>
            <sz val="9"/>
            <color indexed="81"/>
            <rFont val="Tahoma"/>
            <family val="2"/>
          </rPr>
          <t xml:space="preserve">
1-3-2024 iom Thijs voorlopig Provincie ingevuld
</t>
        </r>
      </text>
    </comment>
    <comment ref="O971" authorId="0" shapeId="0" xr:uid="{0A4784D9-08D2-446E-BD62-933DFC065A5D}">
      <text>
        <r>
          <rPr>
            <b/>
            <sz val="9"/>
            <color indexed="81"/>
            <rFont val="Tahoma"/>
            <family val="2"/>
          </rPr>
          <t>Harmelen van, Eric:</t>
        </r>
        <r>
          <rPr>
            <sz val="9"/>
            <color indexed="81"/>
            <rFont val="Tahoma"/>
            <family val="2"/>
          </rPr>
          <t xml:space="preserve">
1-3-2024 iom Thijs voorlopig Provincie ingevuld
</t>
        </r>
      </text>
    </comment>
    <comment ref="O972" authorId="0" shapeId="0" xr:uid="{80E01D3B-7144-4074-B51F-8B0D23E6D813}">
      <text>
        <r>
          <rPr>
            <b/>
            <sz val="9"/>
            <color indexed="81"/>
            <rFont val="Tahoma"/>
            <family val="2"/>
          </rPr>
          <t>Harmelen van, Eric:</t>
        </r>
        <r>
          <rPr>
            <sz val="9"/>
            <color indexed="81"/>
            <rFont val="Tahoma"/>
            <family val="2"/>
          </rPr>
          <t xml:space="preserve">
1-3-2024 iom Thijs voorlopig Provincie ingevuld
</t>
        </r>
      </text>
    </comment>
    <comment ref="O973" authorId="0" shapeId="0" xr:uid="{138E8980-0FF5-4CC0-AC84-494028FEF283}">
      <text>
        <r>
          <rPr>
            <b/>
            <sz val="9"/>
            <color indexed="81"/>
            <rFont val="Tahoma"/>
            <family val="2"/>
          </rPr>
          <t>Harmelen van, Eric:</t>
        </r>
        <r>
          <rPr>
            <sz val="9"/>
            <color indexed="81"/>
            <rFont val="Tahoma"/>
            <family val="2"/>
          </rPr>
          <t xml:space="preserve">
1-3-2024 iom Thijs voorlopig Provincie ingevuld
</t>
        </r>
      </text>
    </comment>
    <comment ref="O974" authorId="0" shapeId="0" xr:uid="{DE54B262-0A8F-431B-829D-F56D71A2EE31}">
      <text>
        <r>
          <rPr>
            <b/>
            <sz val="9"/>
            <color indexed="81"/>
            <rFont val="Tahoma"/>
            <family val="2"/>
          </rPr>
          <t>Harmelen van, Eric:</t>
        </r>
        <r>
          <rPr>
            <sz val="9"/>
            <color indexed="81"/>
            <rFont val="Tahoma"/>
            <family val="2"/>
          </rPr>
          <t xml:space="preserve">
1-3-2024 iom Thijs voorlopig Provincie ingevuld
</t>
        </r>
      </text>
    </comment>
    <comment ref="O975" authorId="0" shapeId="0" xr:uid="{2378A8D2-1307-4C13-87AC-160EC6FA598F}">
      <text>
        <r>
          <rPr>
            <b/>
            <sz val="9"/>
            <color indexed="81"/>
            <rFont val="Tahoma"/>
            <family val="2"/>
          </rPr>
          <t>Harmelen van, Eric:</t>
        </r>
        <r>
          <rPr>
            <sz val="9"/>
            <color indexed="81"/>
            <rFont val="Tahoma"/>
            <family val="2"/>
          </rPr>
          <t xml:space="preserve">
1-3-2024 iom Thijs voorlopig Provincie ingevuld
</t>
        </r>
      </text>
    </comment>
    <comment ref="O976" authorId="0" shapeId="0" xr:uid="{CECE4655-F9D1-4658-A82D-C0C53353F71A}">
      <text>
        <r>
          <rPr>
            <b/>
            <sz val="9"/>
            <color indexed="81"/>
            <rFont val="Tahoma"/>
            <family val="2"/>
          </rPr>
          <t>Harmelen van, Eric:</t>
        </r>
        <r>
          <rPr>
            <sz val="9"/>
            <color indexed="81"/>
            <rFont val="Tahoma"/>
            <family val="2"/>
          </rPr>
          <t xml:space="preserve">
1-3-2024 iom Thijs voorlopig Provincie ingevuld
</t>
        </r>
      </text>
    </comment>
    <comment ref="O977" authorId="0" shapeId="0" xr:uid="{B985E645-19AE-45E5-90E4-4595DF9D69F2}">
      <text>
        <r>
          <rPr>
            <b/>
            <sz val="9"/>
            <color indexed="81"/>
            <rFont val="Tahoma"/>
            <family val="2"/>
          </rPr>
          <t>Harmelen van, Eric:</t>
        </r>
        <r>
          <rPr>
            <sz val="9"/>
            <color indexed="81"/>
            <rFont val="Tahoma"/>
            <family val="2"/>
          </rPr>
          <t xml:space="preserve">
1-3-2024 iom Thijs voorlopig Provincie ingevuld
</t>
        </r>
      </text>
    </comment>
    <comment ref="G978" authorId="0" shapeId="0" xr:uid="{5B363E7E-F4EB-4F32-BFF7-1536822CCB2F}">
      <text>
        <r>
          <rPr>
            <b/>
            <sz val="9"/>
            <color indexed="81"/>
            <rFont val="Tahoma"/>
            <family val="2"/>
          </rPr>
          <t>Harmelen van, Eric:</t>
        </r>
        <r>
          <rPr>
            <sz val="9"/>
            <color indexed="81"/>
            <rFont val="Tahoma"/>
            <family val="2"/>
          </rPr>
          <t xml:space="preserve">
15-7-2024 info via mail dd 20-6-24 van Roger v Theoor gekregen en hij heeft het van Milan Heeskens ontvangen
</t>
        </r>
      </text>
    </comment>
    <comment ref="H978" authorId="0" shapeId="0" xr:uid="{E204F3C8-A1D9-4A0A-971D-5343301B6E35}">
      <text>
        <r>
          <rPr>
            <b/>
            <sz val="9"/>
            <color indexed="81"/>
            <rFont val="Tahoma"/>
            <family val="2"/>
          </rPr>
          <t>Harmelen van, Eric:</t>
        </r>
        <r>
          <rPr>
            <sz val="9"/>
            <color indexed="81"/>
            <rFont val="Tahoma"/>
            <family val="2"/>
          </rPr>
          <t xml:space="preserve">
15-7-2024 info via mail dd 20-6-24 van Roger v Theoor gekregen en hij heeft het van Milan Heeskens ontvangen
</t>
        </r>
      </text>
    </comment>
    <comment ref="L978" authorId="0" shapeId="0" xr:uid="{1B76789D-B6F6-4B5D-AC29-04197131F441}">
      <text>
        <r>
          <rPr>
            <b/>
            <sz val="9"/>
            <color indexed="81"/>
            <rFont val="Tahoma"/>
            <family val="2"/>
          </rPr>
          <t>Harmelen van, Eric:</t>
        </r>
        <r>
          <rPr>
            <sz val="9"/>
            <color indexed="81"/>
            <rFont val="Tahoma"/>
            <family val="2"/>
          </rPr>
          <t xml:space="preserve">
15-7-2024 info via mail dd 20-6-24 van Roger v Theoor gekregen en hij heeft het van Milan Heeskens ontvangen
</t>
        </r>
      </text>
    </comment>
    <comment ref="O978" authorId="0" shapeId="0" xr:uid="{9A4A46D4-C8EB-4145-9BC4-8736BBF39DDC}">
      <text>
        <r>
          <rPr>
            <b/>
            <sz val="9"/>
            <color indexed="81"/>
            <rFont val="Tahoma"/>
            <family val="2"/>
          </rPr>
          <t>Harmelen van, Eric:</t>
        </r>
        <r>
          <rPr>
            <sz val="9"/>
            <color indexed="81"/>
            <rFont val="Tahoma"/>
            <family val="2"/>
          </rPr>
          <t xml:space="preserve">
15-7-2024: Pronvincie aangepast in Provincie Noord-Brabant nav mail van Roger (20-6-2024)  en die heeft de mail weer gekregen van Milan Heeskens.
OUD: 1-3-2024 iom Thijs voorlopig Provincie ingevuld
</t>
        </r>
      </text>
    </comment>
    <comment ref="O979" authorId="0" shapeId="0" xr:uid="{550054E7-D874-4B25-BFDB-5F31525F0E82}">
      <text>
        <r>
          <rPr>
            <b/>
            <sz val="9"/>
            <color indexed="81"/>
            <rFont val="Tahoma"/>
            <family val="2"/>
          </rPr>
          <t>Harmelen van, Eric:</t>
        </r>
        <r>
          <rPr>
            <sz val="9"/>
            <color indexed="81"/>
            <rFont val="Tahoma"/>
            <family val="2"/>
          </rPr>
          <t xml:space="preserve">
1-3-2024 iom Thijs voorlopig Provincie ingevuld
</t>
        </r>
      </text>
    </comment>
    <comment ref="O980" authorId="0" shapeId="0" xr:uid="{AF9E8C3C-649E-4B78-8A14-814BCB40131A}">
      <text>
        <r>
          <rPr>
            <b/>
            <sz val="9"/>
            <color indexed="81"/>
            <rFont val="Tahoma"/>
            <family val="2"/>
          </rPr>
          <t>Harmelen van, Eric:</t>
        </r>
        <r>
          <rPr>
            <sz val="9"/>
            <color indexed="81"/>
            <rFont val="Tahoma"/>
            <family val="2"/>
          </rPr>
          <t xml:space="preserve">
1-3-2024 iom Thijs voorlopig Provincie ingevuld
</t>
        </r>
      </text>
    </comment>
    <comment ref="O981" authorId="0" shapeId="0" xr:uid="{B4BF1AAD-922F-4A2C-BA65-31F7906B1E3F}">
      <text>
        <r>
          <rPr>
            <b/>
            <sz val="9"/>
            <color indexed="81"/>
            <rFont val="Tahoma"/>
            <family val="2"/>
          </rPr>
          <t>Harmelen van, Eric:</t>
        </r>
        <r>
          <rPr>
            <sz val="9"/>
            <color indexed="81"/>
            <rFont val="Tahoma"/>
            <family val="2"/>
          </rPr>
          <t xml:space="preserve">
1-3-2024 iom Thijs voorlopig Provincie ingevuld
</t>
        </r>
      </text>
    </comment>
    <comment ref="O982" authorId="0" shapeId="0" xr:uid="{396A52CA-BA8C-4C84-A55B-C15AAD5CA20E}">
      <text>
        <r>
          <rPr>
            <b/>
            <sz val="9"/>
            <color indexed="81"/>
            <rFont val="Tahoma"/>
            <family val="2"/>
          </rPr>
          <t>Harmelen van, Eric:</t>
        </r>
        <r>
          <rPr>
            <sz val="9"/>
            <color indexed="81"/>
            <rFont val="Tahoma"/>
            <family val="2"/>
          </rPr>
          <t xml:space="preserve">
1-3-2024 iom Thijs voorlopig Provincie ingevuld
</t>
        </r>
      </text>
    </comment>
    <comment ref="O983" authorId="0" shapeId="0" xr:uid="{630B0EE7-2230-4B60-BFF9-CAC9DDF5BAEB}">
      <text>
        <r>
          <rPr>
            <b/>
            <sz val="9"/>
            <color indexed="81"/>
            <rFont val="Tahoma"/>
            <family val="2"/>
          </rPr>
          <t>Harmelen van, Eric:</t>
        </r>
        <r>
          <rPr>
            <sz val="9"/>
            <color indexed="81"/>
            <rFont val="Tahoma"/>
            <family val="2"/>
          </rPr>
          <t xml:space="preserve">
1-3-2024 iom Thijs voorlopig Provincie ingevuld
</t>
        </r>
      </text>
    </comment>
    <comment ref="O984" authorId="0" shapeId="0" xr:uid="{008121D8-5D2D-4B18-A4CB-2BA451690CF0}">
      <text>
        <r>
          <rPr>
            <b/>
            <sz val="9"/>
            <color indexed="81"/>
            <rFont val="Tahoma"/>
            <family val="2"/>
          </rPr>
          <t>Harmelen van, Eric:</t>
        </r>
        <r>
          <rPr>
            <sz val="9"/>
            <color indexed="81"/>
            <rFont val="Tahoma"/>
            <family val="2"/>
          </rPr>
          <t xml:space="preserve">
1-3-2024 iom Thijs voorlopig Provincie ingevuld
</t>
        </r>
      </text>
    </comment>
    <comment ref="O985" authorId="0" shapeId="0" xr:uid="{805718A5-1AA2-4DBF-9991-478E7B033802}">
      <text>
        <r>
          <rPr>
            <b/>
            <sz val="9"/>
            <color indexed="81"/>
            <rFont val="Tahoma"/>
            <family val="2"/>
          </rPr>
          <t>Harmelen van, Eric:</t>
        </r>
        <r>
          <rPr>
            <sz val="9"/>
            <color indexed="81"/>
            <rFont val="Tahoma"/>
            <family val="2"/>
          </rPr>
          <t xml:space="preserve">
1-3-2024 iom Thijs voorlopig Provincie ingevuld
</t>
        </r>
      </text>
    </comment>
    <comment ref="O986" authorId="0" shapeId="0" xr:uid="{B68D29B6-82CB-4BE3-BA8A-6D373A912DCB}">
      <text>
        <r>
          <rPr>
            <b/>
            <sz val="9"/>
            <color indexed="81"/>
            <rFont val="Tahoma"/>
            <family val="2"/>
          </rPr>
          <t>Harmelen van, Eric:</t>
        </r>
        <r>
          <rPr>
            <sz val="9"/>
            <color indexed="81"/>
            <rFont val="Tahoma"/>
            <family val="2"/>
          </rPr>
          <t xml:space="preserve">
1-3-2024 iom Thijs voorlopig Provincie ingevuld
</t>
        </r>
      </text>
    </comment>
    <comment ref="G987" authorId="0" shapeId="0" xr:uid="{FD14AA93-33AD-453E-BC02-817AFB08E101}">
      <text>
        <r>
          <rPr>
            <b/>
            <sz val="9"/>
            <color indexed="81"/>
            <rFont val="Tahoma"/>
            <family val="2"/>
          </rPr>
          <t>Harmelen van, Eric:</t>
        </r>
        <r>
          <rPr>
            <sz val="9"/>
            <color indexed="81"/>
            <rFont val="Tahoma"/>
            <family val="2"/>
          </rPr>
          <t xml:space="preserve">
15-7-2024 info via mail dd 20-6-24 van Roger v Theoor gekregen en hij heeft het van Milan Heeskens ontvangen
</t>
        </r>
      </text>
    </comment>
    <comment ref="H987" authorId="0" shapeId="0" xr:uid="{06B956EE-BAD6-4F15-AD53-56937CA054FC}">
      <text>
        <r>
          <rPr>
            <b/>
            <sz val="9"/>
            <color indexed="81"/>
            <rFont val="Tahoma"/>
            <family val="2"/>
          </rPr>
          <t>Harmelen van, Eric:</t>
        </r>
        <r>
          <rPr>
            <sz val="9"/>
            <color indexed="81"/>
            <rFont val="Tahoma"/>
            <family val="2"/>
          </rPr>
          <t xml:space="preserve">
15-7-2024 info via mail dd 20-6-24 van Roger v Theoor gekregen en hij heeft het van Milan Heeskens ontvangen
</t>
        </r>
      </text>
    </comment>
    <comment ref="L987" authorId="0" shapeId="0" xr:uid="{EDF853F4-43B0-4329-922B-817C93DA97E3}">
      <text>
        <r>
          <rPr>
            <b/>
            <sz val="9"/>
            <color indexed="81"/>
            <rFont val="Tahoma"/>
            <family val="2"/>
          </rPr>
          <t>Harmelen van, Eric:</t>
        </r>
        <r>
          <rPr>
            <sz val="9"/>
            <color indexed="81"/>
            <rFont val="Tahoma"/>
            <family val="2"/>
          </rPr>
          <t xml:space="preserve">
15-7-2024 info via mail dd 20-6-24 van Roger v Theoor gekregen en hij heeft het van Milan Heeskens ontvangen
</t>
        </r>
      </text>
    </comment>
    <comment ref="O987" authorId="0" shapeId="0" xr:uid="{15A7EDFD-D820-416C-BB72-92CCC5E096F3}">
      <text>
        <r>
          <rPr>
            <b/>
            <sz val="9"/>
            <color indexed="81"/>
            <rFont val="Tahoma"/>
            <family val="2"/>
          </rPr>
          <t>Harmelen van, Eric:</t>
        </r>
        <r>
          <rPr>
            <sz val="9"/>
            <color indexed="81"/>
            <rFont val="Tahoma"/>
            <family val="2"/>
          </rPr>
          <t xml:space="preserve">
15-7-2024: Pronvincie aangepast in Provincie Noord-Brabant nav mail van Roger (20-6-2024)  en die heeft de mail weer gekregen van Milan Heeskens.
OUD: 1-3-2024 iom Thijs voorlopig Provincie ingevuld
</t>
        </r>
      </text>
    </comment>
    <comment ref="O988" authorId="0" shapeId="0" xr:uid="{EADE344A-5AD0-4FF8-96E6-205629C4570E}">
      <text>
        <r>
          <rPr>
            <b/>
            <sz val="9"/>
            <color indexed="81"/>
            <rFont val="Tahoma"/>
            <family val="2"/>
          </rPr>
          <t>Harmelen van, Eric:</t>
        </r>
        <r>
          <rPr>
            <sz val="9"/>
            <color indexed="81"/>
            <rFont val="Tahoma"/>
            <family val="2"/>
          </rPr>
          <t xml:space="preserve">
1-3-2024 iom Thijs voorlopig Provincie ingevuld
</t>
        </r>
      </text>
    </comment>
    <comment ref="O989" authorId="0" shapeId="0" xr:uid="{D275D669-2AD4-464B-91A2-4387155556C8}">
      <text>
        <r>
          <rPr>
            <b/>
            <sz val="9"/>
            <color indexed="81"/>
            <rFont val="Tahoma"/>
            <family val="2"/>
          </rPr>
          <t>Harmelen van, Eric:</t>
        </r>
        <r>
          <rPr>
            <sz val="9"/>
            <color indexed="81"/>
            <rFont val="Tahoma"/>
            <family val="2"/>
          </rPr>
          <t xml:space="preserve">
1-3-2024 iom Thijs voorlopig Provincie ingevuld
</t>
        </r>
      </text>
    </comment>
    <comment ref="O990" authorId="0" shapeId="0" xr:uid="{BA95797B-A561-4B80-9856-3FA3C67FF01F}">
      <text>
        <r>
          <rPr>
            <b/>
            <sz val="9"/>
            <color indexed="81"/>
            <rFont val="Tahoma"/>
            <family val="2"/>
          </rPr>
          <t>Harmelen van, Eric:</t>
        </r>
        <r>
          <rPr>
            <sz val="9"/>
            <color indexed="81"/>
            <rFont val="Tahoma"/>
            <family val="2"/>
          </rPr>
          <t xml:space="preserve">
1-3-2024 iom Thijs voorlopig Provincie ingevuld
</t>
        </r>
      </text>
    </comment>
    <comment ref="O991" authorId="0" shapeId="0" xr:uid="{9B0455A6-68B5-47E3-BDBF-03DABE905982}">
      <text>
        <r>
          <rPr>
            <b/>
            <sz val="9"/>
            <color indexed="81"/>
            <rFont val="Tahoma"/>
            <family val="2"/>
          </rPr>
          <t>Harmelen van, Eric:</t>
        </r>
        <r>
          <rPr>
            <sz val="9"/>
            <color indexed="81"/>
            <rFont val="Tahoma"/>
            <family val="2"/>
          </rPr>
          <t xml:space="preserve">
1-3-2024 iom Thijs voorlopig Provincie ingevuld
</t>
        </r>
      </text>
    </comment>
    <comment ref="O992" authorId="0" shapeId="0" xr:uid="{8C04666C-72C2-4772-8E90-2BEEECA457BB}">
      <text>
        <r>
          <rPr>
            <b/>
            <sz val="9"/>
            <color indexed="81"/>
            <rFont val="Tahoma"/>
            <family val="2"/>
          </rPr>
          <t>Harmelen van, Eric:</t>
        </r>
        <r>
          <rPr>
            <sz val="9"/>
            <color indexed="81"/>
            <rFont val="Tahoma"/>
            <family val="2"/>
          </rPr>
          <t xml:space="preserve">
1-3-2024 iom Thijs voorlopig Provincie ingevuld
</t>
        </r>
      </text>
    </comment>
    <comment ref="O993" authorId="0" shapeId="0" xr:uid="{93420661-2D3E-49EE-9B39-BE85617AE380}">
      <text>
        <r>
          <rPr>
            <b/>
            <sz val="9"/>
            <color indexed="81"/>
            <rFont val="Tahoma"/>
            <family val="2"/>
          </rPr>
          <t>Harmelen van, Eric:</t>
        </r>
        <r>
          <rPr>
            <sz val="9"/>
            <color indexed="81"/>
            <rFont val="Tahoma"/>
            <family val="2"/>
          </rPr>
          <t xml:space="preserve">
1-3-2024 iom Thijs voorlopig Provincie ingevuld
</t>
        </r>
      </text>
    </comment>
    <comment ref="O994" authorId="0" shapeId="0" xr:uid="{B3AB4691-CDD0-44FA-B133-F4ADF58BFB05}">
      <text>
        <r>
          <rPr>
            <b/>
            <sz val="9"/>
            <color indexed="81"/>
            <rFont val="Tahoma"/>
            <family val="2"/>
          </rPr>
          <t>Harmelen van, Eric:</t>
        </r>
        <r>
          <rPr>
            <sz val="9"/>
            <color indexed="81"/>
            <rFont val="Tahoma"/>
            <family val="2"/>
          </rPr>
          <t xml:space="preserve">
1-3-2024 iom Thijs voorlopig Provincie ingevuld
</t>
        </r>
      </text>
    </comment>
    <comment ref="O995" authorId="0" shapeId="0" xr:uid="{D4EA58C4-8ED2-47A9-BD6F-B524D8FFFE94}">
      <text>
        <r>
          <rPr>
            <b/>
            <sz val="9"/>
            <color indexed="81"/>
            <rFont val="Tahoma"/>
            <family val="2"/>
          </rPr>
          <t>Harmelen van, Eric:</t>
        </r>
        <r>
          <rPr>
            <sz val="9"/>
            <color indexed="81"/>
            <rFont val="Tahoma"/>
            <family val="2"/>
          </rPr>
          <t xml:space="preserve">
1-3-2024 iom Thijs voorlopig Provincie ingevuld
</t>
        </r>
      </text>
    </comment>
    <comment ref="O996" authorId="0" shapeId="0" xr:uid="{F813378E-0B78-4296-A7FB-F1828FD2D662}">
      <text>
        <r>
          <rPr>
            <b/>
            <sz val="9"/>
            <color indexed="81"/>
            <rFont val="Tahoma"/>
            <family val="2"/>
          </rPr>
          <t>Harmelen van, Eric:</t>
        </r>
        <r>
          <rPr>
            <sz val="9"/>
            <color indexed="81"/>
            <rFont val="Tahoma"/>
            <family val="2"/>
          </rPr>
          <t xml:space="preserve">
1-3-2024 iom Thijs voorlopig Provincie ingevuld
</t>
        </r>
      </text>
    </comment>
    <comment ref="O997" authorId="0" shapeId="0" xr:uid="{5C335C08-8E17-4AC1-96AE-0104A506DE49}">
      <text>
        <r>
          <rPr>
            <b/>
            <sz val="9"/>
            <color indexed="81"/>
            <rFont val="Tahoma"/>
            <family val="2"/>
          </rPr>
          <t>Harmelen van, Eric:</t>
        </r>
        <r>
          <rPr>
            <sz val="9"/>
            <color indexed="81"/>
            <rFont val="Tahoma"/>
            <family val="2"/>
          </rPr>
          <t xml:space="preserve">
1-3-2024 iom Thijs voorlopig Provincie ingevuld
</t>
        </r>
      </text>
    </comment>
    <comment ref="O998" authorId="0" shapeId="0" xr:uid="{20041D09-7D92-4DCD-92B1-1504FB3579BC}">
      <text>
        <r>
          <rPr>
            <b/>
            <sz val="9"/>
            <color indexed="81"/>
            <rFont val="Tahoma"/>
            <family val="2"/>
          </rPr>
          <t>Harmelen van, Eric:</t>
        </r>
        <r>
          <rPr>
            <sz val="9"/>
            <color indexed="81"/>
            <rFont val="Tahoma"/>
            <family val="2"/>
          </rPr>
          <t xml:space="preserve">
1-3-2024 iom Thijs voorlopig Provincie ingevuld
</t>
        </r>
      </text>
    </comment>
    <comment ref="T998" authorId="3" shapeId="0" xr:uid="{9CB234BB-8A9B-428A-832B-93D10FDD88DD}">
      <text>
        <r>
          <rPr>
            <b/>
            <sz val="9"/>
            <color indexed="81"/>
            <rFont val="Tahoma"/>
            <family val="2"/>
          </rPr>
          <t>Olivier, Daniel:</t>
        </r>
        <r>
          <rPr>
            <sz val="9"/>
            <color indexed="81"/>
            <rFont val="Tahoma"/>
            <family val="2"/>
          </rPr>
          <t xml:space="preserve">
Wim: moet nog uitgezocht worden
</t>
        </r>
      </text>
    </comment>
    <comment ref="O999" authorId="0" shapeId="0" xr:uid="{0B00F8E2-9A61-4F50-AE42-1E27AC91ED8F}">
      <text>
        <r>
          <rPr>
            <b/>
            <sz val="9"/>
            <color indexed="81"/>
            <rFont val="Tahoma"/>
            <family val="2"/>
          </rPr>
          <t>Harmelen van, Eric:</t>
        </r>
        <r>
          <rPr>
            <sz val="9"/>
            <color indexed="81"/>
            <rFont val="Tahoma"/>
            <family val="2"/>
          </rPr>
          <t xml:space="preserve">
1-3-2024 iom Thijs voorlopig Provincie ingevuld
</t>
        </r>
      </text>
    </comment>
    <comment ref="O1000" authorId="0" shapeId="0" xr:uid="{F86AEE3C-8827-4803-B71D-97E519A06984}">
      <text>
        <r>
          <rPr>
            <b/>
            <sz val="9"/>
            <color indexed="81"/>
            <rFont val="Tahoma"/>
            <family val="2"/>
          </rPr>
          <t>Harmelen van, Eric:</t>
        </r>
        <r>
          <rPr>
            <sz val="9"/>
            <color indexed="81"/>
            <rFont val="Tahoma"/>
            <family val="2"/>
          </rPr>
          <t xml:space="preserve">
1-3-2024 iom Thijs voorlopig Provincie ingevuld
</t>
        </r>
      </text>
    </comment>
    <comment ref="O1001" authorId="0" shapeId="0" xr:uid="{CC059BC0-F962-4DB5-A210-6D3F6A8527F9}">
      <text>
        <r>
          <rPr>
            <b/>
            <sz val="9"/>
            <color indexed="81"/>
            <rFont val="Tahoma"/>
            <family val="2"/>
          </rPr>
          <t>Harmelen van, Eric:</t>
        </r>
        <r>
          <rPr>
            <sz val="9"/>
            <color indexed="81"/>
            <rFont val="Tahoma"/>
            <family val="2"/>
          </rPr>
          <t xml:space="preserve">
1-3-2024 iom Thijs voorlopig Provincie ingevuld
</t>
        </r>
      </text>
    </comment>
    <comment ref="O1002" authorId="0" shapeId="0" xr:uid="{C6E67FCF-86BC-4AB2-9FBB-82955D3ABCF7}">
      <text>
        <r>
          <rPr>
            <b/>
            <sz val="9"/>
            <color indexed="81"/>
            <rFont val="Tahoma"/>
            <family val="2"/>
          </rPr>
          <t>Harmelen van, Eric:</t>
        </r>
        <r>
          <rPr>
            <sz val="9"/>
            <color indexed="81"/>
            <rFont val="Tahoma"/>
            <family val="2"/>
          </rPr>
          <t xml:space="preserve">
1-3-2024 iom Thijs voorlopig Provincie ingevuld
</t>
        </r>
      </text>
    </comment>
    <comment ref="O1003" authorId="0" shapeId="0" xr:uid="{73D01745-7D6E-4AD9-8212-D0D0D790DC7B}">
      <text>
        <r>
          <rPr>
            <b/>
            <sz val="9"/>
            <color indexed="81"/>
            <rFont val="Tahoma"/>
            <family val="2"/>
          </rPr>
          <t>Harmelen van, Eric:</t>
        </r>
        <r>
          <rPr>
            <sz val="9"/>
            <color indexed="81"/>
            <rFont val="Tahoma"/>
            <family val="2"/>
          </rPr>
          <t xml:space="preserve">
1-3-2024 iom Thijs voorlopig Provincie ingevuld
</t>
        </r>
      </text>
    </comment>
    <comment ref="O1004" authorId="0" shapeId="0" xr:uid="{7E09FBAE-A98B-4F20-83E3-786D7E775D70}">
      <text>
        <r>
          <rPr>
            <b/>
            <sz val="9"/>
            <color indexed="81"/>
            <rFont val="Tahoma"/>
            <family val="2"/>
          </rPr>
          <t>Harmelen van, Eric:</t>
        </r>
        <r>
          <rPr>
            <sz val="9"/>
            <color indexed="81"/>
            <rFont val="Tahoma"/>
            <family val="2"/>
          </rPr>
          <t xml:space="preserve">
1-3-2024 iom Thijs voorlopig Provincie ingevuld
</t>
        </r>
      </text>
    </comment>
    <comment ref="O1005" authorId="0" shapeId="0" xr:uid="{789E3DFE-17DF-4614-9C84-18E9F3208F63}">
      <text>
        <r>
          <rPr>
            <b/>
            <sz val="9"/>
            <color indexed="81"/>
            <rFont val="Tahoma"/>
            <family val="2"/>
          </rPr>
          <t>Harmelen van, Eric:</t>
        </r>
        <r>
          <rPr>
            <sz val="9"/>
            <color indexed="81"/>
            <rFont val="Tahoma"/>
            <family val="2"/>
          </rPr>
          <t xml:space="preserve">
1-3-2024 iom Thijs voorlopig Provincie ingevuld
</t>
        </r>
      </text>
    </comment>
    <comment ref="O1006" authorId="0" shapeId="0" xr:uid="{B12127AA-A0EE-4850-9195-BEAD9C0D273D}">
      <text>
        <r>
          <rPr>
            <b/>
            <sz val="9"/>
            <color indexed="81"/>
            <rFont val="Tahoma"/>
            <family val="2"/>
          </rPr>
          <t>Harmelen van, Eric:</t>
        </r>
        <r>
          <rPr>
            <sz val="9"/>
            <color indexed="81"/>
            <rFont val="Tahoma"/>
            <family val="2"/>
          </rPr>
          <t xml:space="preserve">
1-3-2024 iom Thijs voorlopig Provincie ingevuld
</t>
        </r>
      </text>
    </comment>
    <comment ref="O1007" authorId="0" shapeId="0" xr:uid="{7D98666B-79E0-4D22-9BDA-EF39AA191D53}">
      <text>
        <r>
          <rPr>
            <b/>
            <sz val="9"/>
            <color indexed="81"/>
            <rFont val="Tahoma"/>
            <family val="2"/>
          </rPr>
          <t>Harmelen van, Eric:</t>
        </r>
        <r>
          <rPr>
            <sz val="9"/>
            <color indexed="81"/>
            <rFont val="Tahoma"/>
            <family val="2"/>
          </rPr>
          <t xml:space="preserve">
1-3-2024 iom Thijs voorlopig Provincie ingevuld
</t>
        </r>
      </text>
    </comment>
    <comment ref="O1008" authorId="0" shapeId="0" xr:uid="{313D12EF-132F-4CAD-9A23-7285B362A9A4}">
      <text>
        <r>
          <rPr>
            <b/>
            <sz val="9"/>
            <color indexed="81"/>
            <rFont val="Tahoma"/>
            <family val="2"/>
          </rPr>
          <t>Harmelen van, Eric:</t>
        </r>
        <r>
          <rPr>
            <sz val="9"/>
            <color indexed="81"/>
            <rFont val="Tahoma"/>
            <family val="2"/>
          </rPr>
          <t xml:space="preserve">
1-3-2024 iom Thijs voorlopig Provincie ingevuld
</t>
        </r>
      </text>
    </comment>
    <comment ref="O1009" authorId="0" shapeId="0" xr:uid="{21144F34-6466-43DD-9A54-C8058564D51E}">
      <text>
        <r>
          <rPr>
            <b/>
            <sz val="9"/>
            <color indexed="81"/>
            <rFont val="Tahoma"/>
            <family val="2"/>
          </rPr>
          <t>Harmelen van, Eric:</t>
        </r>
        <r>
          <rPr>
            <sz val="9"/>
            <color indexed="81"/>
            <rFont val="Tahoma"/>
            <family val="2"/>
          </rPr>
          <t xml:space="preserve">
1-3-2024 iom Thijs voorlopig Provincie ingevuld
</t>
        </r>
      </text>
    </comment>
    <comment ref="O1010" authorId="0" shapeId="0" xr:uid="{E0A565A2-E6C1-4084-AAE0-71B86F33348F}">
      <text>
        <r>
          <rPr>
            <b/>
            <sz val="9"/>
            <color indexed="81"/>
            <rFont val="Tahoma"/>
            <family val="2"/>
          </rPr>
          <t>Harmelen van, Eric:</t>
        </r>
        <r>
          <rPr>
            <sz val="9"/>
            <color indexed="81"/>
            <rFont val="Tahoma"/>
            <family val="2"/>
          </rPr>
          <t xml:space="preserve">
1-3-2024 iom Thijs voorlopig Provincie ingevuld
</t>
        </r>
      </text>
    </comment>
    <comment ref="O1011" authorId="0" shapeId="0" xr:uid="{BA012EAB-BF58-441B-BCD1-035222B99ECF}">
      <text>
        <r>
          <rPr>
            <b/>
            <sz val="9"/>
            <color indexed="81"/>
            <rFont val="Tahoma"/>
            <family val="2"/>
          </rPr>
          <t>Harmelen van, Eric:</t>
        </r>
        <r>
          <rPr>
            <sz val="9"/>
            <color indexed="81"/>
            <rFont val="Tahoma"/>
            <family val="2"/>
          </rPr>
          <t xml:space="preserve">
1-3-2024 iom Thijs voorlopig Provincie ingevuld
</t>
        </r>
      </text>
    </comment>
    <comment ref="O1012" authorId="0" shapeId="0" xr:uid="{363C87C8-81A3-4F9B-8703-1E103332F36A}">
      <text>
        <r>
          <rPr>
            <b/>
            <sz val="9"/>
            <color indexed="81"/>
            <rFont val="Tahoma"/>
            <family val="2"/>
          </rPr>
          <t>Harmelen van, Eric:</t>
        </r>
        <r>
          <rPr>
            <sz val="9"/>
            <color indexed="81"/>
            <rFont val="Tahoma"/>
            <family val="2"/>
          </rPr>
          <t xml:space="preserve">
1-3-2024 iom Thijs voorlopig Provincie ingevuld
</t>
        </r>
      </text>
    </comment>
    <comment ref="O1013" authorId="0" shapeId="0" xr:uid="{91A60728-3F11-4545-AA8C-04015B2F7848}">
      <text>
        <r>
          <rPr>
            <b/>
            <sz val="9"/>
            <color indexed="81"/>
            <rFont val="Tahoma"/>
            <family val="2"/>
          </rPr>
          <t>Harmelen van, Eric:</t>
        </r>
        <r>
          <rPr>
            <sz val="9"/>
            <color indexed="81"/>
            <rFont val="Tahoma"/>
            <family val="2"/>
          </rPr>
          <t xml:space="preserve">
1-3-2024 iom Thijs voorlopig Provincie ingevuld
</t>
        </r>
      </text>
    </comment>
    <comment ref="O1014" authorId="0" shapeId="0" xr:uid="{E7AEFC14-A596-49B7-A1B3-FB23C4C841A4}">
      <text>
        <r>
          <rPr>
            <b/>
            <sz val="9"/>
            <color indexed="81"/>
            <rFont val="Tahoma"/>
            <family val="2"/>
          </rPr>
          <t>Harmelen van, Eric:</t>
        </r>
        <r>
          <rPr>
            <sz val="9"/>
            <color indexed="81"/>
            <rFont val="Tahoma"/>
            <family val="2"/>
          </rPr>
          <t xml:space="preserve">
1-3-2024 iom Thijs voorlopig Provincie ingevuld
</t>
        </r>
      </text>
    </comment>
    <comment ref="O1015" authorId="0" shapeId="0" xr:uid="{C6197E06-8A15-4180-B1BB-F73CC09D14C8}">
      <text>
        <r>
          <rPr>
            <b/>
            <sz val="9"/>
            <color indexed="81"/>
            <rFont val="Tahoma"/>
            <family val="2"/>
          </rPr>
          <t>Harmelen van, Eric:</t>
        </r>
        <r>
          <rPr>
            <sz val="9"/>
            <color indexed="81"/>
            <rFont val="Tahoma"/>
            <family val="2"/>
          </rPr>
          <t xml:space="preserve">
1-3-2024 iom Thijs voorlopig Provincie ingevuld
</t>
        </r>
      </text>
    </comment>
    <comment ref="O1016" authorId="0" shapeId="0" xr:uid="{0CEBDBC6-13F9-4D45-86AE-54845D1DA545}">
      <text>
        <r>
          <rPr>
            <b/>
            <sz val="9"/>
            <color indexed="81"/>
            <rFont val="Tahoma"/>
            <family val="2"/>
          </rPr>
          <t>Harmelen van, Eric:</t>
        </r>
        <r>
          <rPr>
            <sz val="9"/>
            <color indexed="81"/>
            <rFont val="Tahoma"/>
            <family val="2"/>
          </rPr>
          <t xml:space="preserve">
1-3-2024 iom Thijs voorlopig Provincie ingevuld
</t>
        </r>
      </text>
    </comment>
    <comment ref="O1017" authorId="0" shapeId="0" xr:uid="{417D9A1C-5F5A-4547-8322-EE57EB734EB6}">
      <text>
        <r>
          <rPr>
            <b/>
            <sz val="9"/>
            <color indexed="81"/>
            <rFont val="Tahoma"/>
            <family val="2"/>
          </rPr>
          <t>Harmelen van, Eric:</t>
        </r>
        <r>
          <rPr>
            <sz val="9"/>
            <color indexed="81"/>
            <rFont val="Tahoma"/>
            <family val="2"/>
          </rPr>
          <t xml:space="preserve">
1-3-2024 iom Thijs voorlopig Provincie ingevuld
</t>
        </r>
      </text>
    </comment>
    <comment ref="O1018" authorId="0" shapeId="0" xr:uid="{FAD5E20F-0C91-4B2B-8D10-2FC2AF0A45BE}">
      <text>
        <r>
          <rPr>
            <b/>
            <sz val="9"/>
            <color indexed="81"/>
            <rFont val="Tahoma"/>
            <family val="2"/>
          </rPr>
          <t>Harmelen van, Eric:</t>
        </r>
        <r>
          <rPr>
            <sz val="9"/>
            <color indexed="81"/>
            <rFont val="Tahoma"/>
            <family val="2"/>
          </rPr>
          <t xml:space="preserve">
1-3-2024 iom Thijs voorlopig Provincie ingevuld
</t>
        </r>
      </text>
    </comment>
    <comment ref="O1019" authorId="0" shapeId="0" xr:uid="{F8B0B551-A50F-47A3-A6CC-95C667A7B6F5}">
      <text>
        <r>
          <rPr>
            <b/>
            <sz val="9"/>
            <color indexed="81"/>
            <rFont val="Tahoma"/>
            <family val="2"/>
          </rPr>
          <t>Harmelen van, Eric:</t>
        </r>
        <r>
          <rPr>
            <sz val="9"/>
            <color indexed="81"/>
            <rFont val="Tahoma"/>
            <family val="2"/>
          </rPr>
          <t xml:space="preserve">
1-3-2024 iom Thijs voorlopig Provincie ingevuld
</t>
        </r>
      </text>
    </comment>
    <comment ref="O1020" authorId="0" shapeId="0" xr:uid="{3AC47E24-2985-456F-A601-77199E265811}">
      <text>
        <r>
          <rPr>
            <b/>
            <sz val="9"/>
            <color indexed="81"/>
            <rFont val="Tahoma"/>
            <family val="2"/>
          </rPr>
          <t>Harmelen van, Eric:</t>
        </r>
        <r>
          <rPr>
            <sz val="9"/>
            <color indexed="81"/>
            <rFont val="Tahoma"/>
            <family val="2"/>
          </rPr>
          <t xml:space="preserve">
1-3-2024 iom Thijs voorlopig Provincie ingevuld
</t>
        </r>
      </text>
    </comment>
    <comment ref="O1021" authorId="0" shapeId="0" xr:uid="{AF0B48ED-3293-4E2E-9E79-98996A7B01C8}">
      <text>
        <r>
          <rPr>
            <b/>
            <sz val="9"/>
            <color indexed="81"/>
            <rFont val="Tahoma"/>
            <family val="2"/>
          </rPr>
          <t>Harmelen van, Eric:</t>
        </r>
        <r>
          <rPr>
            <sz val="9"/>
            <color indexed="81"/>
            <rFont val="Tahoma"/>
            <family val="2"/>
          </rPr>
          <t xml:space="preserve">
1-3-2024 iom Thijs voorlopig Provincie ingevuld
</t>
        </r>
      </text>
    </comment>
    <comment ref="O1022" authorId="0" shapeId="0" xr:uid="{7D03A470-7727-4A57-B24A-FE8BD52AED43}">
      <text>
        <r>
          <rPr>
            <b/>
            <sz val="9"/>
            <color indexed="81"/>
            <rFont val="Tahoma"/>
            <family val="2"/>
          </rPr>
          <t>Harmelen van, Eric:</t>
        </r>
        <r>
          <rPr>
            <sz val="9"/>
            <color indexed="81"/>
            <rFont val="Tahoma"/>
            <family val="2"/>
          </rPr>
          <t xml:space="preserve">
1-3-2024 iom Thijs voorlopig Provincie ingevuld
</t>
        </r>
      </text>
    </comment>
    <comment ref="O1023" authorId="0" shapeId="0" xr:uid="{353C48C0-772B-42EE-8DFD-560A01C6EA08}">
      <text>
        <r>
          <rPr>
            <b/>
            <sz val="9"/>
            <color indexed="81"/>
            <rFont val="Tahoma"/>
            <family val="2"/>
          </rPr>
          <t>Harmelen van, Eric:</t>
        </r>
        <r>
          <rPr>
            <sz val="9"/>
            <color indexed="81"/>
            <rFont val="Tahoma"/>
            <family val="2"/>
          </rPr>
          <t xml:space="preserve">
1-3-2024 iom Thijs voorlopig Provincie ingevuld
</t>
        </r>
      </text>
    </comment>
    <comment ref="O1024" authorId="0" shapeId="0" xr:uid="{78750628-6776-45EE-945F-FA7EBBF5A8D9}">
      <text>
        <r>
          <rPr>
            <b/>
            <sz val="9"/>
            <color indexed="81"/>
            <rFont val="Tahoma"/>
            <family val="2"/>
          </rPr>
          <t>Harmelen van, Eric:</t>
        </r>
        <r>
          <rPr>
            <sz val="9"/>
            <color indexed="81"/>
            <rFont val="Tahoma"/>
            <family val="2"/>
          </rPr>
          <t xml:space="preserve">
1-3-2024 iom Thijs voorlopig Provincie ingevuld
</t>
        </r>
      </text>
    </comment>
    <comment ref="O1025" authorId="0" shapeId="0" xr:uid="{70165F51-9DF7-4472-BF91-863E25199D5C}">
      <text>
        <r>
          <rPr>
            <b/>
            <sz val="9"/>
            <color indexed="81"/>
            <rFont val="Tahoma"/>
            <family val="2"/>
          </rPr>
          <t>Harmelen van, Eric:</t>
        </r>
        <r>
          <rPr>
            <sz val="9"/>
            <color indexed="81"/>
            <rFont val="Tahoma"/>
            <family val="2"/>
          </rPr>
          <t xml:space="preserve">
1-3-2024 iom Thijs voorlopig Provincie ingevuld
</t>
        </r>
      </text>
    </comment>
    <comment ref="O1026" authorId="0" shapeId="0" xr:uid="{712AF950-9207-4985-B036-BA97A890B8C8}">
      <text>
        <r>
          <rPr>
            <b/>
            <sz val="9"/>
            <color indexed="81"/>
            <rFont val="Tahoma"/>
            <family val="2"/>
          </rPr>
          <t>Harmelen van, Eric:</t>
        </r>
        <r>
          <rPr>
            <sz val="9"/>
            <color indexed="81"/>
            <rFont val="Tahoma"/>
            <family val="2"/>
          </rPr>
          <t xml:space="preserve">
1-3-2024 iom Thijs voorlopig Provincie ingevuld
</t>
        </r>
      </text>
    </comment>
    <comment ref="O1027" authorId="0" shapeId="0" xr:uid="{FF4F17B9-BE99-40AA-9585-8BBD11A297BF}">
      <text>
        <r>
          <rPr>
            <b/>
            <sz val="9"/>
            <color indexed="81"/>
            <rFont val="Tahoma"/>
            <family val="2"/>
          </rPr>
          <t>Harmelen van, Eric:</t>
        </r>
        <r>
          <rPr>
            <sz val="9"/>
            <color indexed="81"/>
            <rFont val="Tahoma"/>
            <family val="2"/>
          </rPr>
          <t xml:space="preserve">
1-3-2024 iom Thijs voorlopig Provincie ingevuld
</t>
        </r>
      </text>
    </comment>
    <comment ref="O1028" authorId="0" shapeId="0" xr:uid="{9A208D3E-D460-49BF-B9FE-CD67FAC4B236}">
      <text>
        <r>
          <rPr>
            <b/>
            <sz val="9"/>
            <color indexed="81"/>
            <rFont val="Tahoma"/>
            <family val="2"/>
          </rPr>
          <t>Harmelen van, Eric:</t>
        </r>
        <r>
          <rPr>
            <sz val="9"/>
            <color indexed="81"/>
            <rFont val="Tahoma"/>
            <family val="2"/>
          </rPr>
          <t xml:space="preserve">
1-3-2024 iom Thijs voorlopig Provincie ingevuld
</t>
        </r>
      </text>
    </comment>
    <comment ref="O1029" authorId="0" shapeId="0" xr:uid="{BFB1D1D6-FC1F-4F27-81CB-81CA65C1211F}">
      <text>
        <r>
          <rPr>
            <b/>
            <sz val="9"/>
            <color indexed="81"/>
            <rFont val="Tahoma"/>
            <family val="2"/>
          </rPr>
          <t>Harmelen van, Eric:</t>
        </r>
        <r>
          <rPr>
            <sz val="9"/>
            <color indexed="81"/>
            <rFont val="Tahoma"/>
            <family val="2"/>
          </rPr>
          <t xml:space="preserve">
1-3-2024 iom Thijs voorlopig Provincie ingevuld
</t>
        </r>
      </text>
    </comment>
    <comment ref="O1030" authorId="0" shapeId="0" xr:uid="{283E5AFC-6146-492F-81A1-4D2CDBCF0FB6}">
      <text>
        <r>
          <rPr>
            <b/>
            <sz val="9"/>
            <color indexed="81"/>
            <rFont val="Tahoma"/>
            <family val="2"/>
          </rPr>
          <t>Harmelen van, Eric:</t>
        </r>
        <r>
          <rPr>
            <sz val="9"/>
            <color indexed="81"/>
            <rFont val="Tahoma"/>
            <family val="2"/>
          </rPr>
          <t xml:space="preserve">
1-3-2024 iom Thijs voorlopig Provincie ingevuld
</t>
        </r>
      </text>
    </comment>
    <comment ref="O1031" authorId="0" shapeId="0" xr:uid="{2E19490E-47F8-4A55-9D0E-22BF885A2AA4}">
      <text>
        <r>
          <rPr>
            <b/>
            <sz val="9"/>
            <color indexed="81"/>
            <rFont val="Tahoma"/>
            <family val="2"/>
          </rPr>
          <t>Harmelen van, Eric:</t>
        </r>
        <r>
          <rPr>
            <sz val="9"/>
            <color indexed="81"/>
            <rFont val="Tahoma"/>
            <family val="2"/>
          </rPr>
          <t xml:space="preserve">
1-3-2024 iom Thijs voorlopig Provincie ingevuld
</t>
        </r>
      </text>
    </comment>
    <comment ref="O1032" authorId="0" shapeId="0" xr:uid="{65D410B0-B0BF-4CDF-973A-3276E4E7D08B}">
      <text>
        <r>
          <rPr>
            <b/>
            <sz val="9"/>
            <color indexed="81"/>
            <rFont val="Tahoma"/>
            <family val="2"/>
          </rPr>
          <t>Harmelen van, Eric:</t>
        </r>
        <r>
          <rPr>
            <sz val="9"/>
            <color indexed="81"/>
            <rFont val="Tahoma"/>
            <family val="2"/>
          </rPr>
          <t xml:space="preserve">
1-3-2024 iom Thijs voorlopig Provincie ingevuld
</t>
        </r>
      </text>
    </comment>
    <comment ref="O1033" authorId="0" shapeId="0" xr:uid="{F5E1BE6C-1BD4-4535-A8CD-1EE461799132}">
      <text>
        <r>
          <rPr>
            <b/>
            <sz val="9"/>
            <color indexed="81"/>
            <rFont val="Tahoma"/>
            <family val="2"/>
          </rPr>
          <t>Harmelen van, Eric:</t>
        </r>
        <r>
          <rPr>
            <sz val="9"/>
            <color indexed="81"/>
            <rFont val="Tahoma"/>
            <family val="2"/>
          </rPr>
          <t xml:space="preserve">
1-3-2024 iom Thijs voorlopig Provincie ingevuld
</t>
        </r>
      </text>
    </comment>
    <comment ref="O1034" authorId="0" shapeId="0" xr:uid="{EBD8CD61-6D68-4E30-8443-39BAAED364CF}">
      <text>
        <r>
          <rPr>
            <b/>
            <sz val="9"/>
            <color indexed="81"/>
            <rFont val="Tahoma"/>
            <family val="2"/>
          </rPr>
          <t>Harmelen van, Eric:</t>
        </r>
        <r>
          <rPr>
            <sz val="9"/>
            <color indexed="81"/>
            <rFont val="Tahoma"/>
            <family val="2"/>
          </rPr>
          <t xml:space="preserve">
1-3-2024 iom Thijs voorlopig Provincie ingevuld
</t>
        </r>
      </text>
    </comment>
    <comment ref="O1036" authorId="0" shapeId="0" xr:uid="{F7FE39CD-9B60-4F21-8689-753BA640951F}">
      <text>
        <r>
          <rPr>
            <b/>
            <sz val="9"/>
            <color indexed="81"/>
            <rFont val="Tahoma"/>
            <family val="2"/>
          </rPr>
          <t>Harmelen van, Eric:</t>
        </r>
        <r>
          <rPr>
            <sz val="9"/>
            <color indexed="81"/>
            <rFont val="Tahoma"/>
            <family val="2"/>
          </rPr>
          <t xml:space="preserve">
1-3-2024 iom Thijs voorlopig Provincie ingevuld
</t>
        </r>
      </text>
    </comment>
    <comment ref="O1037" authorId="0" shapeId="0" xr:uid="{24BD39DB-B022-476B-B3A6-3AF5807FF9F0}">
      <text>
        <r>
          <rPr>
            <b/>
            <sz val="9"/>
            <color indexed="81"/>
            <rFont val="Tahoma"/>
            <family val="2"/>
          </rPr>
          <t>Harmelen van, Eric:</t>
        </r>
        <r>
          <rPr>
            <sz val="9"/>
            <color indexed="81"/>
            <rFont val="Tahoma"/>
            <family val="2"/>
          </rPr>
          <t xml:space="preserve">
1-3-2024 iom Thijs voorlopig Provincie ingevuld
</t>
        </r>
      </text>
    </comment>
    <comment ref="O1038" authorId="0" shapeId="0" xr:uid="{1D9B2540-4775-46C2-B7D9-9F93352FB7C6}">
      <text>
        <r>
          <rPr>
            <b/>
            <sz val="9"/>
            <color indexed="81"/>
            <rFont val="Tahoma"/>
            <family val="2"/>
          </rPr>
          <t>Harmelen van, Eric:</t>
        </r>
        <r>
          <rPr>
            <sz val="9"/>
            <color indexed="81"/>
            <rFont val="Tahoma"/>
            <family val="2"/>
          </rPr>
          <t xml:space="preserve">
1-3-2024 iom Thijs voorlopig Provincie ingevuld
</t>
        </r>
      </text>
    </comment>
    <comment ref="O1039" authorId="0" shapeId="0" xr:uid="{2140205E-EAB0-48DF-BC75-4F9F28A27E0C}">
      <text>
        <r>
          <rPr>
            <b/>
            <sz val="9"/>
            <color indexed="81"/>
            <rFont val="Tahoma"/>
            <family val="2"/>
          </rPr>
          <t>Harmelen van, Eric:</t>
        </r>
        <r>
          <rPr>
            <sz val="9"/>
            <color indexed="81"/>
            <rFont val="Tahoma"/>
            <family val="2"/>
          </rPr>
          <t xml:space="preserve">
1-3-2024 iom Thijs voorlopig Provincie ingevuld
</t>
        </r>
      </text>
    </comment>
    <comment ref="E1040" authorId="0" shapeId="0" xr:uid="{729A0FB4-A916-41B7-B55A-79DEDED0F121}">
      <text>
        <r>
          <rPr>
            <b/>
            <sz val="9"/>
            <color indexed="81"/>
            <rFont val="Tahoma"/>
            <family val="2"/>
          </rPr>
          <t>Harmelen van, Eric:</t>
        </r>
        <r>
          <rPr>
            <sz val="9"/>
            <color indexed="81"/>
            <rFont val="Tahoma"/>
            <family val="2"/>
          </rPr>
          <t xml:space="preserve">
25-7-2023: stond 149.OW.1320 maar Jan B heeft code Ow gewijzigd in U dus nieuwe nummer 149.U.1266</t>
        </r>
      </text>
    </comment>
    <comment ref="I1040" authorId="0" shapeId="0" xr:uid="{C313A0CD-0B31-4173-B06B-88A8DF183F8C}">
      <text>
        <r>
          <rPr>
            <b/>
            <sz val="9"/>
            <color indexed="81"/>
            <rFont val="Tahoma"/>
            <family val="2"/>
          </rPr>
          <t>Harmelen van, Eric:</t>
        </r>
        <r>
          <rPr>
            <sz val="9"/>
            <color indexed="81"/>
            <rFont val="Tahoma"/>
            <family val="2"/>
          </rPr>
          <t xml:space="preserve">
25-7-2023: stond Ow maar Jan Boereb heeft dit gewijzigd in U dus een ander maatregelnummer</t>
        </r>
      </text>
    </comment>
    <comment ref="O1040" authorId="0" shapeId="0" xr:uid="{43C64CDA-3E3A-4A2E-A536-C9845F34D761}">
      <text>
        <r>
          <rPr>
            <b/>
            <sz val="9"/>
            <color indexed="81"/>
            <rFont val="Tahoma"/>
            <family val="2"/>
          </rPr>
          <t>Harmelen van, Eric:</t>
        </r>
        <r>
          <rPr>
            <sz val="9"/>
            <color indexed="81"/>
            <rFont val="Tahoma"/>
            <family val="2"/>
          </rPr>
          <t xml:space="preserve">
1-3-2024 iom Thijs voorlopig Provincie ingevuld
</t>
        </r>
      </text>
    </comment>
    <comment ref="E1042" authorId="0" shapeId="0" xr:uid="{AB02EDD3-33A5-4A19-80B4-F46BFB26F497}">
      <text>
        <r>
          <rPr>
            <b/>
            <sz val="9"/>
            <color indexed="81"/>
            <rFont val="Tahoma"/>
            <family val="2"/>
          </rPr>
          <t>Harmelen van, Eric:</t>
        </r>
        <r>
          <rPr>
            <sz val="9"/>
            <color indexed="81"/>
            <rFont val="Tahoma"/>
            <family val="2"/>
          </rPr>
          <t xml:space="preserve">
25-7-2023: stond 150.Vw.899  maar Jan B heeft code Vw in U gewijzigd dus nieuw nummer: 150.U.1267</t>
        </r>
      </text>
    </comment>
    <comment ref="I1042" authorId="0" shapeId="0" xr:uid="{DC2BB16B-7543-4B2D-905B-A37C42CF75A2}">
      <text>
        <r>
          <rPr>
            <b/>
            <sz val="9"/>
            <color indexed="81"/>
            <rFont val="Tahoma"/>
            <family val="2"/>
          </rPr>
          <t>Eric 25-7-2023: stond VW maar Jan boeren heeft ditin U gewijzigd, dus nieuw maatregelnr</t>
        </r>
      </text>
    </comment>
    <comment ref="O1042" authorId="0" shapeId="0" xr:uid="{D156BD0F-ADDC-4240-AE26-11562093D715}">
      <text>
        <r>
          <rPr>
            <b/>
            <sz val="9"/>
            <color indexed="81"/>
            <rFont val="Tahoma"/>
            <family val="2"/>
          </rPr>
          <t>Harmelen van, Eric:</t>
        </r>
        <r>
          <rPr>
            <sz val="9"/>
            <color indexed="81"/>
            <rFont val="Tahoma"/>
            <family val="2"/>
          </rPr>
          <t xml:space="preserve">
1-3-2024 iom Thijs voorlopig Provincie ingevuld
</t>
        </r>
      </text>
    </comment>
    <comment ref="O1043" authorId="0" shapeId="0" xr:uid="{23ED4C77-F7F7-4EB8-8529-27A786118F6A}">
      <text>
        <r>
          <rPr>
            <b/>
            <sz val="9"/>
            <color indexed="81"/>
            <rFont val="Tahoma"/>
            <family val="2"/>
          </rPr>
          <t>Harmelen van, Eric:</t>
        </r>
        <r>
          <rPr>
            <sz val="9"/>
            <color indexed="81"/>
            <rFont val="Tahoma"/>
            <family val="2"/>
          </rPr>
          <t xml:space="preserve">
1-3-2024 iom Thijs voorlopig Provincie ingevuld
</t>
        </r>
      </text>
    </comment>
    <comment ref="O1044" authorId="0" shapeId="0" xr:uid="{0398B59D-A0F5-4E1A-8D58-3F2CC304F4A3}">
      <text>
        <r>
          <rPr>
            <b/>
            <sz val="9"/>
            <color indexed="81"/>
            <rFont val="Tahoma"/>
            <family val="2"/>
          </rPr>
          <t>Harmelen van, Eric:</t>
        </r>
        <r>
          <rPr>
            <sz val="9"/>
            <color indexed="81"/>
            <rFont val="Tahoma"/>
            <family val="2"/>
          </rPr>
          <t xml:space="preserve">
1-3-2024 iom Thijs voorlopig Provincie ingevuld
</t>
        </r>
      </text>
    </comment>
    <comment ref="O1045" authorId="0" shapeId="0" xr:uid="{7CE0C11E-B09D-4BDE-B684-FB2042AFA735}">
      <text>
        <r>
          <rPr>
            <b/>
            <sz val="9"/>
            <color indexed="81"/>
            <rFont val="Tahoma"/>
            <family val="2"/>
          </rPr>
          <t>Harmelen van, Eric:</t>
        </r>
        <r>
          <rPr>
            <sz val="9"/>
            <color indexed="81"/>
            <rFont val="Tahoma"/>
            <family val="2"/>
          </rPr>
          <t xml:space="preserve">
1-3-2024 iom Thijs voorlopig Provincie ingevuld
</t>
        </r>
      </text>
    </comment>
    <comment ref="O1046" authorId="0" shapeId="0" xr:uid="{40710B32-B16D-4E22-99E4-3F0048023508}">
      <text>
        <r>
          <rPr>
            <b/>
            <sz val="9"/>
            <color indexed="81"/>
            <rFont val="Tahoma"/>
            <family val="2"/>
          </rPr>
          <t>Harmelen van, Eric:</t>
        </r>
        <r>
          <rPr>
            <sz val="9"/>
            <color indexed="81"/>
            <rFont val="Tahoma"/>
            <family val="2"/>
          </rPr>
          <t xml:space="preserve">
1-3-2024 iom Thijs voorlopig Provincie ingevuld
</t>
        </r>
      </text>
    </comment>
    <comment ref="O1047" authorId="0" shapeId="0" xr:uid="{0AB0F4F3-6355-45D3-A330-3574D4C23BF7}">
      <text>
        <r>
          <rPr>
            <b/>
            <sz val="9"/>
            <color indexed="81"/>
            <rFont val="Tahoma"/>
            <family val="2"/>
          </rPr>
          <t>Harmelen van, Eric:</t>
        </r>
        <r>
          <rPr>
            <sz val="9"/>
            <color indexed="81"/>
            <rFont val="Tahoma"/>
            <family val="2"/>
          </rPr>
          <t xml:space="preserve">
1-3-2024 iom Thijs voorlopig Provincie ingevuld
</t>
        </r>
      </text>
    </comment>
    <comment ref="O1048" authorId="0" shapeId="0" xr:uid="{95B19ABA-1705-4A42-B4EE-3AC5F026646D}">
      <text>
        <r>
          <rPr>
            <b/>
            <sz val="9"/>
            <color indexed="81"/>
            <rFont val="Tahoma"/>
            <family val="2"/>
          </rPr>
          <t>Harmelen van, Eric:</t>
        </r>
        <r>
          <rPr>
            <sz val="9"/>
            <color indexed="81"/>
            <rFont val="Tahoma"/>
            <family val="2"/>
          </rPr>
          <t xml:space="preserve">
1-3-2024 iom Thijs voorlopig Provincie ingevuld
</t>
        </r>
      </text>
    </comment>
    <comment ref="O1049" authorId="0" shapeId="0" xr:uid="{4849DF96-CCD5-4AC5-AEE3-787E900E2344}">
      <text>
        <r>
          <rPr>
            <b/>
            <sz val="9"/>
            <color indexed="81"/>
            <rFont val="Tahoma"/>
            <family val="2"/>
          </rPr>
          <t>Harmelen van, Eric:</t>
        </r>
        <r>
          <rPr>
            <sz val="9"/>
            <color indexed="81"/>
            <rFont val="Tahoma"/>
            <family val="2"/>
          </rPr>
          <t xml:space="preserve">
1-3-2024 iom Thijs voorlopig Provincie ingevuld
</t>
        </r>
      </text>
    </comment>
    <comment ref="O1050" authorId="0" shapeId="0" xr:uid="{905628E0-EBDF-467E-8F90-E2F067E48A65}">
      <text>
        <r>
          <rPr>
            <b/>
            <sz val="9"/>
            <color indexed="81"/>
            <rFont val="Tahoma"/>
            <family val="2"/>
          </rPr>
          <t>Harmelen van, Eric:</t>
        </r>
        <r>
          <rPr>
            <sz val="9"/>
            <color indexed="81"/>
            <rFont val="Tahoma"/>
            <family val="2"/>
          </rPr>
          <t xml:space="preserve">
1-3-2024 iom Thijs voorlopig Provincie ingevuld
</t>
        </r>
      </text>
    </comment>
    <comment ref="O1051" authorId="0" shapeId="0" xr:uid="{62AD4235-0964-4DE6-824F-98EAA90AB010}">
      <text>
        <r>
          <rPr>
            <b/>
            <sz val="9"/>
            <color indexed="81"/>
            <rFont val="Tahoma"/>
            <family val="2"/>
          </rPr>
          <t>Harmelen van, Eric:</t>
        </r>
        <r>
          <rPr>
            <sz val="9"/>
            <color indexed="81"/>
            <rFont val="Tahoma"/>
            <family val="2"/>
          </rPr>
          <t xml:space="preserve">
1-3-2024 iom Thijs voorlopig Provincie ingevuld
</t>
        </r>
      </text>
    </comment>
    <comment ref="O1052" authorId="0" shapeId="0" xr:uid="{6C1EB245-13D9-4F9F-9683-8BA4959E652E}">
      <text>
        <r>
          <rPr>
            <b/>
            <sz val="9"/>
            <color indexed="81"/>
            <rFont val="Tahoma"/>
            <family val="2"/>
          </rPr>
          <t>Harmelen van, Eric:</t>
        </r>
        <r>
          <rPr>
            <sz val="9"/>
            <color indexed="81"/>
            <rFont val="Tahoma"/>
            <family val="2"/>
          </rPr>
          <t xml:space="preserve">
1-3-2024 iom Thijs voorlopig Provincie ingevuld
</t>
        </r>
      </text>
    </comment>
    <comment ref="O1053" authorId="0" shapeId="0" xr:uid="{F6349769-9EF6-438F-ACEA-29CB62869F43}">
      <text>
        <r>
          <rPr>
            <b/>
            <sz val="9"/>
            <color indexed="81"/>
            <rFont val="Tahoma"/>
            <family val="2"/>
          </rPr>
          <t>Harmelen van, Eric:</t>
        </r>
        <r>
          <rPr>
            <sz val="9"/>
            <color indexed="81"/>
            <rFont val="Tahoma"/>
            <family val="2"/>
          </rPr>
          <t xml:space="preserve">
1-3-2024 iom Thijs voorlopig Provincie ingevuld
</t>
        </r>
      </text>
    </comment>
    <comment ref="O1054" authorId="0" shapeId="0" xr:uid="{98AB4F5A-D673-4F84-97A1-A414B77738DC}">
      <text>
        <r>
          <rPr>
            <b/>
            <sz val="9"/>
            <color indexed="81"/>
            <rFont val="Tahoma"/>
            <family val="2"/>
          </rPr>
          <t>Harmelen van, Eric:</t>
        </r>
        <r>
          <rPr>
            <sz val="9"/>
            <color indexed="81"/>
            <rFont val="Tahoma"/>
            <family val="2"/>
          </rPr>
          <t xml:space="preserve">
1-3-2024 iom Thijs voorlopig Provincie ingevuld
</t>
        </r>
      </text>
    </comment>
    <comment ref="O1055" authorId="0" shapeId="0" xr:uid="{1DA45F35-BC0E-4E7E-82D4-35472358E8F5}">
      <text>
        <r>
          <rPr>
            <b/>
            <sz val="9"/>
            <color indexed="81"/>
            <rFont val="Tahoma"/>
            <family val="2"/>
          </rPr>
          <t>Harmelen van, Eric:</t>
        </r>
        <r>
          <rPr>
            <sz val="9"/>
            <color indexed="81"/>
            <rFont val="Tahoma"/>
            <family val="2"/>
          </rPr>
          <t xml:space="preserve">
1-3-2024 iom Thijs voorlopig Provincie ingevuld
</t>
        </r>
      </text>
    </comment>
    <comment ref="O1056" authorId="0" shapeId="0" xr:uid="{5F521651-3D06-45EE-A2F2-6A6BEAB26316}">
      <text>
        <r>
          <rPr>
            <b/>
            <sz val="9"/>
            <color indexed="81"/>
            <rFont val="Tahoma"/>
            <family val="2"/>
          </rPr>
          <t>Harmelen van, Eric:</t>
        </r>
        <r>
          <rPr>
            <sz val="9"/>
            <color indexed="81"/>
            <rFont val="Tahoma"/>
            <family val="2"/>
          </rPr>
          <t xml:space="preserve">
1-3-2024 iom Thijs voorlopig Provincie ingevuld
</t>
        </r>
      </text>
    </comment>
    <comment ref="O1057" authorId="0" shapeId="0" xr:uid="{E0771B2C-6277-43EE-9EE4-E5F7FD0FCD38}">
      <text>
        <r>
          <rPr>
            <b/>
            <sz val="9"/>
            <color indexed="81"/>
            <rFont val="Tahoma"/>
            <family val="2"/>
          </rPr>
          <t>Harmelen van, Eric:</t>
        </r>
        <r>
          <rPr>
            <sz val="9"/>
            <color indexed="81"/>
            <rFont val="Tahoma"/>
            <family val="2"/>
          </rPr>
          <t xml:space="preserve">
1-3-2024 iom Thijs voorlopig Provincie ingevuld
</t>
        </r>
      </text>
    </comment>
    <comment ref="O1058" authorId="0" shapeId="0" xr:uid="{EB8D45A2-E5C0-4A93-8156-C98072369B41}">
      <text>
        <r>
          <rPr>
            <b/>
            <sz val="9"/>
            <color indexed="81"/>
            <rFont val="Tahoma"/>
            <family val="2"/>
          </rPr>
          <t>Harmelen van, Eric:</t>
        </r>
        <r>
          <rPr>
            <sz val="9"/>
            <color indexed="81"/>
            <rFont val="Tahoma"/>
            <family val="2"/>
          </rPr>
          <t xml:space="preserve">
1-3-2024 iom Thijs voorlopig Provincie ingevuld
</t>
        </r>
      </text>
    </comment>
    <comment ref="O1059" authorId="0" shapeId="0" xr:uid="{081F0127-6FBA-4386-B774-0BBBFC0A0244}">
      <text>
        <r>
          <rPr>
            <b/>
            <sz val="9"/>
            <color indexed="81"/>
            <rFont val="Tahoma"/>
            <family val="2"/>
          </rPr>
          <t>Harmelen van, Eric:</t>
        </r>
        <r>
          <rPr>
            <sz val="9"/>
            <color indexed="81"/>
            <rFont val="Tahoma"/>
            <family val="2"/>
          </rPr>
          <t xml:space="preserve">
1-3-2024 iom Thijs voorlopig Provincie ingevuld
</t>
        </r>
      </text>
    </comment>
    <comment ref="O1060" authorId="0" shapeId="0" xr:uid="{9A2DA9D4-CD07-47B2-A63A-ABB26FAC8C0D}">
      <text>
        <r>
          <rPr>
            <b/>
            <sz val="9"/>
            <color indexed="81"/>
            <rFont val="Tahoma"/>
            <family val="2"/>
          </rPr>
          <t>Harmelen van, Eric:</t>
        </r>
        <r>
          <rPr>
            <sz val="9"/>
            <color indexed="81"/>
            <rFont val="Tahoma"/>
            <family val="2"/>
          </rPr>
          <t xml:space="preserve">
1-3-2024 iom Thijs voorlopig Provincie ingevuld
</t>
        </r>
      </text>
    </comment>
    <comment ref="O1061" authorId="0" shapeId="0" xr:uid="{D27778AB-1944-4281-83D6-6DDEC3296427}">
      <text>
        <r>
          <rPr>
            <b/>
            <sz val="9"/>
            <color indexed="81"/>
            <rFont val="Tahoma"/>
            <family val="2"/>
          </rPr>
          <t>Harmelen van, Eric:</t>
        </r>
        <r>
          <rPr>
            <sz val="9"/>
            <color indexed="81"/>
            <rFont val="Tahoma"/>
            <family val="2"/>
          </rPr>
          <t xml:space="preserve">
1-3-2024 iom Thijs voorlopig Provincie ingevuld
</t>
        </r>
      </text>
    </comment>
    <comment ref="O1062" authorId="0" shapeId="0" xr:uid="{66A2197C-4B10-4A6E-93BC-FAFECE9E36AC}">
      <text>
        <r>
          <rPr>
            <b/>
            <sz val="9"/>
            <color indexed="81"/>
            <rFont val="Tahoma"/>
            <family val="2"/>
          </rPr>
          <t>Harmelen van, Eric:</t>
        </r>
        <r>
          <rPr>
            <sz val="9"/>
            <color indexed="81"/>
            <rFont val="Tahoma"/>
            <family val="2"/>
          </rPr>
          <t xml:space="preserve">
1-3-2024 iom Thijs voorlopig Provincie ingevuld
</t>
        </r>
      </text>
    </comment>
    <comment ref="O1063" authorId="0" shapeId="0" xr:uid="{3C3F2E7E-7042-46F8-B6BC-330C1926B67E}">
      <text>
        <r>
          <rPr>
            <b/>
            <sz val="9"/>
            <color indexed="81"/>
            <rFont val="Tahoma"/>
            <family val="2"/>
          </rPr>
          <t>Harmelen van, Eric:</t>
        </r>
        <r>
          <rPr>
            <sz val="9"/>
            <color indexed="81"/>
            <rFont val="Tahoma"/>
            <family val="2"/>
          </rPr>
          <t xml:space="preserve">
1-3-2024 iom Thijs voorlopig Provincie ingevuld
</t>
        </r>
      </text>
    </comment>
    <comment ref="O1064" authorId="0" shapeId="0" xr:uid="{6EC0D434-86F4-49DA-A622-47D4919EE453}">
      <text>
        <r>
          <rPr>
            <b/>
            <sz val="9"/>
            <color indexed="81"/>
            <rFont val="Tahoma"/>
            <family val="2"/>
          </rPr>
          <t>Harmelen van, Eric:</t>
        </r>
        <r>
          <rPr>
            <sz val="9"/>
            <color indexed="81"/>
            <rFont val="Tahoma"/>
            <family val="2"/>
          </rPr>
          <t xml:space="preserve">
1-3-2024 iom Thijs voorlopig Provincie ingevuld
</t>
        </r>
      </text>
    </comment>
    <comment ref="O1065" authorId="0" shapeId="0" xr:uid="{0523DF8B-FC6B-409B-A9C7-B247F24EEE9C}">
      <text>
        <r>
          <rPr>
            <b/>
            <sz val="9"/>
            <color indexed="81"/>
            <rFont val="Tahoma"/>
            <family val="2"/>
          </rPr>
          <t>Harmelen van, Eric:</t>
        </r>
        <r>
          <rPr>
            <sz val="9"/>
            <color indexed="81"/>
            <rFont val="Tahoma"/>
            <family val="2"/>
          </rPr>
          <t xml:space="preserve">
1-3-2024 iom Thijs voorlopig Provincie ingevuld
</t>
        </r>
      </text>
    </comment>
    <comment ref="O1066" authorId="0" shapeId="0" xr:uid="{5D4C3F35-E2D8-4CFD-95FE-76966FD1F6B8}">
      <text>
        <r>
          <rPr>
            <b/>
            <sz val="9"/>
            <color indexed="81"/>
            <rFont val="Tahoma"/>
            <family val="2"/>
          </rPr>
          <t>Harmelen van, Eric:</t>
        </r>
        <r>
          <rPr>
            <sz val="9"/>
            <color indexed="81"/>
            <rFont val="Tahoma"/>
            <family val="2"/>
          </rPr>
          <t xml:space="preserve">
1-3-2024 iom Thijs voorlopig Provincie ingevuld
</t>
        </r>
      </text>
    </comment>
    <comment ref="O1067" authorId="0" shapeId="0" xr:uid="{7444637E-5ED9-43DB-A009-3660B9506619}">
      <text>
        <r>
          <rPr>
            <b/>
            <sz val="9"/>
            <color indexed="81"/>
            <rFont val="Tahoma"/>
            <family val="2"/>
          </rPr>
          <t>Harmelen van, Eric:</t>
        </r>
        <r>
          <rPr>
            <sz val="9"/>
            <color indexed="81"/>
            <rFont val="Tahoma"/>
            <family val="2"/>
          </rPr>
          <t xml:space="preserve">
1-3-2024 iom Thijs voorlopig Provincie ingevuld
</t>
        </r>
      </text>
    </comment>
    <comment ref="O1068" authorId="0" shapeId="0" xr:uid="{157E5D63-56F7-45AA-BF70-30828D4C8CB0}">
      <text>
        <r>
          <rPr>
            <b/>
            <sz val="9"/>
            <color indexed="81"/>
            <rFont val="Tahoma"/>
            <family val="2"/>
          </rPr>
          <t>Harmelen van, Eric:</t>
        </r>
        <r>
          <rPr>
            <sz val="9"/>
            <color indexed="81"/>
            <rFont val="Tahoma"/>
            <family val="2"/>
          </rPr>
          <t xml:space="preserve">
1-3-2024 iom Thijs voorlopig Provincie ingevuld
</t>
        </r>
      </text>
    </comment>
    <comment ref="O1069" authorId="0" shapeId="0" xr:uid="{6C316EB8-CC89-44D8-B989-08C995FE6ABA}">
      <text>
        <r>
          <rPr>
            <b/>
            <sz val="9"/>
            <color indexed="81"/>
            <rFont val="Tahoma"/>
            <family val="2"/>
          </rPr>
          <t>Harmelen van, Eric:</t>
        </r>
        <r>
          <rPr>
            <sz val="9"/>
            <color indexed="81"/>
            <rFont val="Tahoma"/>
            <family val="2"/>
          </rPr>
          <t xml:space="preserve">
1-3-2024 iom Thijs voorlopig Provincie ingevuld
</t>
        </r>
      </text>
    </comment>
    <comment ref="O1070" authorId="0" shapeId="0" xr:uid="{5E8F9F34-C009-427F-A2A9-14B7AD45BE5B}">
      <text>
        <r>
          <rPr>
            <b/>
            <sz val="9"/>
            <color indexed="81"/>
            <rFont val="Tahoma"/>
            <family val="2"/>
          </rPr>
          <t>Harmelen van, Eric:</t>
        </r>
        <r>
          <rPr>
            <sz val="9"/>
            <color indexed="81"/>
            <rFont val="Tahoma"/>
            <family val="2"/>
          </rPr>
          <t xml:space="preserve">
1-3-2024 iom Thijs voorlopig Provincie ingevuld
</t>
        </r>
      </text>
    </comment>
    <comment ref="O1071" authorId="0" shapeId="0" xr:uid="{122786D7-F255-43E5-82AB-41E7920CC09D}">
      <text>
        <r>
          <rPr>
            <b/>
            <sz val="9"/>
            <color indexed="81"/>
            <rFont val="Tahoma"/>
            <family val="2"/>
          </rPr>
          <t>Harmelen van, Eric:</t>
        </r>
        <r>
          <rPr>
            <sz val="9"/>
            <color indexed="81"/>
            <rFont val="Tahoma"/>
            <family val="2"/>
          </rPr>
          <t xml:space="preserve">
1-3-2024 iom Thijs voorlopig Provincie ingevuld
</t>
        </r>
      </text>
    </comment>
    <comment ref="O1072" authorId="0" shapeId="0" xr:uid="{03B8B292-90DC-453E-A54F-DD8D58EE91C3}">
      <text>
        <r>
          <rPr>
            <b/>
            <sz val="9"/>
            <color indexed="81"/>
            <rFont val="Tahoma"/>
            <family val="2"/>
          </rPr>
          <t>Harmelen van, Eric:</t>
        </r>
        <r>
          <rPr>
            <sz val="9"/>
            <color indexed="81"/>
            <rFont val="Tahoma"/>
            <family val="2"/>
          </rPr>
          <t xml:space="preserve">
1-3-2024 iom Thijs voorlopig Provincie ingevuld
</t>
        </r>
      </text>
    </comment>
    <comment ref="O1073" authorId="0" shapeId="0" xr:uid="{68C2C6E3-053E-41B1-ADDD-A708FCDEF684}">
      <text>
        <r>
          <rPr>
            <b/>
            <sz val="9"/>
            <color indexed="81"/>
            <rFont val="Tahoma"/>
            <family val="2"/>
          </rPr>
          <t>Harmelen van, Eric:</t>
        </r>
        <r>
          <rPr>
            <sz val="9"/>
            <color indexed="81"/>
            <rFont val="Tahoma"/>
            <family val="2"/>
          </rPr>
          <t xml:space="preserve">
1-3-2024 iom Thijs voorlopig Provincie ingevuld
</t>
        </r>
      </text>
    </comment>
    <comment ref="O1074" authorId="0" shapeId="0" xr:uid="{5CA36AC3-92EC-4DB7-AC5D-BFDD8195180A}">
      <text>
        <r>
          <rPr>
            <b/>
            <sz val="9"/>
            <color indexed="81"/>
            <rFont val="Tahoma"/>
            <family val="2"/>
          </rPr>
          <t>Harmelen van, Eric:</t>
        </r>
        <r>
          <rPr>
            <sz val="9"/>
            <color indexed="81"/>
            <rFont val="Tahoma"/>
            <family val="2"/>
          </rPr>
          <t xml:space="preserve">
1-3-2024 iom Thijs voorlopig Provincie ingevuld
</t>
        </r>
      </text>
    </comment>
    <comment ref="O1075" authorId="0" shapeId="0" xr:uid="{7D02A454-751A-469F-8210-66B3AF94F859}">
      <text>
        <r>
          <rPr>
            <b/>
            <sz val="9"/>
            <color indexed="81"/>
            <rFont val="Tahoma"/>
            <family val="2"/>
          </rPr>
          <t>Harmelen van, Eric:</t>
        </r>
        <r>
          <rPr>
            <sz val="9"/>
            <color indexed="81"/>
            <rFont val="Tahoma"/>
            <family val="2"/>
          </rPr>
          <t xml:space="preserve">
1-3-2024 iom Thijs voorlopig Provincie ingevuld
</t>
        </r>
      </text>
    </comment>
    <comment ref="O1317" authorId="0" shapeId="0" xr:uid="{A7FDD133-A7B8-43F8-9700-690720C410EA}">
      <text>
        <r>
          <rPr>
            <b/>
            <sz val="9"/>
            <color indexed="81"/>
            <rFont val="Tahoma"/>
            <family val="2"/>
          </rPr>
          <t>Harmelen van, Eric:</t>
        </r>
        <r>
          <rPr>
            <sz val="9"/>
            <color indexed="81"/>
            <rFont val="Tahoma"/>
            <family val="2"/>
          </rPr>
          <t xml:space="preserve">
1-3-2024 iom Thijs provincie? Ingevuld
</t>
        </r>
      </text>
    </comment>
    <comment ref="O1318" authorId="0" shapeId="0" xr:uid="{DA7AB597-83C7-42FB-ADBF-379F235B4CB6}">
      <text>
        <r>
          <rPr>
            <b/>
            <sz val="9"/>
            <color indexed="81"/>
            <rFont val="Tahoma"/>
            <family val="2"/>
          </rPr>
          <t>Harmelen van, Eric:</t>
        </r>
        <r>
          <rPr>
            <sz val="9"/>
            <color indexed="81"/>
            <rFont val="Tahoma"/>
            <family val="2"/>
          </rPr>
          <t xml:space="preserve">
1-3-2024 iom Thijs provincie? Ingevuld
</t>
        </r>
      </text>
    </comment>
    <comment ref="O1319" authorId="0" shapeId="0" xr:uid="{EDB3E5EF-D1B9-488B-8829-396D2163EA32}">
      <text>
        <r>
          <rPr>
            <b/>
            <sz val="9"/>
            <color indexed="81"/>
            <rFont val="Tahoma"/>
            <family val="2"/>
          </rPr>
          <t>Harmelen van, Eric:</t>
        </r>
        <r>
          <rPr>
            <sz val="9"/>
            <color indexed="81"/>
            <rFont val="Tahoma"/>
            <family val="2"/>
          </rPr>
          <t xml:space="preserve">
1-3-2024 iom Thijs provincie? Ingevuld
</t>
        </r>
      </text>
    </comment>
    <comment ref="O1320" authorId="0" shapeId="0" xr:uid="{55E51F4C-034C-4E54-BBCA-1DF563FCF0CE}">
      <text>
        <r>
          <rPr>
            <b/>
            <sz val="9"/>
            <color indexed="81"/>
            <rFont val="Tahoma"/>
            <family val="2"/>
          </rPr>
          <t>Harmelen van, Eric:</t>
        </r>
        <r>
          <rPr>
            <sz val="9"/>
            <color indexed="81"/>
            <rFont val="Tahoma"/>
            <family val="2"/>
          </rPr>
          <t xml:space="preserve">
1-3-2024 iom Thijs provincie? Ingevuld
</t>
        </r>
      </text>
    </comment>
    <comment ref="O1321" authorId="0" shapeId="0" xr:uid="{E7BB4B5E-4F1A-4094-AA76-9D1936867E57}">
      <text>
        <r>
          <rPr>
            <b/>
            <sz val="9"/>
            <color indexed="81"/>
            <rFont val="Tahoma"/>
            <family val="2"/>
          </rPr>
          <t>Harmelen van, Eric:</t>
        </r>
        <r>
          <rPr>
            <sz val="9"/>
            <color indexed="81"/>
            <rFont val="Tahoma"/>
            <family val="2"/>
          </rPr>
          <t xml:space="preserve">
1-3-2024 iom Thijs provincie? Ingevuld
</t>
        </r>
      </text>
    </comment>
    <comment ref="O1322" authorId="0" shapeId="0" xr:uid="{3B9B9164-1C88-42B8-8A2F-D3080AF8AD44}">
      <text>
        <r>
          <rPr>
            <b/>
            <sz val="9"/>
            <color indexed="81"/>
            <rFont val="Tahoma"/>
            <family val="2"/>
          </rPr>
          <t>Harmelen van, Eric:</t>
        </r>
        <r>
          <rPr>
            <sz val="9"/>
            <color indexed="81"/>
            <rFont val="Tahoma"/>
            <family val="2"/>
          </rPr>
          <t xml:space="preserve">
1-3-2024 iom Thijs provincie? Ingevuld
</t>
        </r>
      </text>
    </comment>
    <comment ref="O1323" authorId="0" shapeId="0" xr:uid="{01BA334F-A109-4D7D-9BAE-924884D3B7CE}">
      <text>
        <r>
          <rPr>
            <b/>
            <sz val="9"/>
            <color indexed="81"/>
            <rFont val="Tahoma"/>
            <family val="2"/>
          </rPr>
          <t>Harmelen van, Eric:</t>
        </r>
        <r>
          <rPr>
            <sz val="9"/>
            <color indexed="81"/>
            <rFont val="Tahoma"/>
            <family val="2"/>
          </rPr>
          <t xml:space="preserve">
1-3-2024 iom Thijs provincie? Ingevuld
</t>
        </r>
      </text>
    </comment>
    <comment ref="O1328" authorId="0" shapeId="0" xr:uid="{15C9F4D7-FE61-4FBA-A440-42CCD165EE97}">
      <text>
        <r>
          <rPr>
            <b/>
            <sz val="9"/>
            <color indexed="81"/>
            <rFont val="Tahoma"/>
            <family val="2"/>
          </rPr>
          <t>Harmelen van, Eric:</t>
        </r>
        <r>
          <rPr>
            <sz val="9"/>
            <color indexed="81"/>
            <rFont val="Tahoma"/>
            <family val="2"/>
          </rPr>
          <t xml:space="preserve">
1-3-2024 iom Thijs provincie? Ingevuld
</t>
        </r>
      </text>
    </comment>
    <comment ref="O1329" authorId="0" shapeId="0" xr:uid="{31537694-40EB-4F00-A0AB-35F08E24B73F}">
      <text>
        <r>
          <rPr>
            <b/>
            <sz val="9"/>
            <color indexed="81"/>
            <rFont val="Tahoma"/>
            <family val="2"/>
          </rPr>
          <t>Harmelen van, Eric:</t>
        </r>
        <r>
          <rPr>
            <sz val="9"/>
            <color indexed="81"/>
            <rFont val="Tahoma"/>
            <family val="2"/>
          </rPr>
          <t xml:space="preserve">
1-3-2024 iom Thijs provincie? Ingevuld
</t>
        </r>
      </text>
    </comment>
    <comment ref="O1330" authorId="0" shapeId="0" xr:uid="{03469970-695A-470F-8279-69ACCF504B33}">
      <text>
        <r>
          <rPr>
            <b/>
            <sz val="9"/>
            <color indexed="81"/>
            <rFont val="Tahoma"/>
            <family val="2"/>
          </rPr>
          <t>Harmelen van, Eric:</t>
        </r>
        <r>
          <rPr>
            <sz val="9"/>
            <color indexed="81"/>
            <rFont val="Tahoma"/>
            <family val="2"/>
          </rPr>
          <t xml:space="preserve">
1-3-2024 iom Thijs provincie? Ingevuld
</t>
        </r>
      </text>
    </comment>
    <comment ref="O1331" authorId="0" shapeId="0" xr:uid="{2F3C08CD-7A2D-4DA9-8945-06E291D8BBA3}">
      <text>
        <r>
          <rPr>
            <b/>
            <sz val="9"/>
            <color indexed="81"/>
            <rFont val="Tahoma"/>
            <family val="2"/>
          </rPr>
          <t>Harmelen van, Eric:</t>
        </r>
        <r>
          <rPr>
            <sz val="9"/>
            <color indexed="81"/>
            <rFont val="Tahoma"/>
            <family val="2"/>
          </rPr>
          <t xml:space="preserve">
1-3-2024 iom Thijs provincie? Ingevuld
</t>
        </r>
      </text>
    </comment>
    <comment ref="O1332" authorId="0" shapeId="0" xr:uid="{40EFF647-B26A-4764-A0F1-39292CB2A588}">
      <text>
        <r>
          <rPr>
            <b/>
            <sz val="9"/>
            <color indexed="81"/>
            <rFont val="Tahoma"/>
            <family val="2"/>
          </rPr>
          <t>Harmelen van, Eric:</t>
        </r>
        <r>
          <rPr>
            <sz val="9"/>
            <color indexed="81"/>
            <rFont val="Tahoma"/>
            <family val="2"/>
          </rPr>
          <t xml:space="preserve">
1-3-2024 iom Thijs provincie? Ingevuld
</t>
        </r>
      </text>
    </comment>
    <comment ref="O1333" authorId="0" shapeId="0" xr:uid="{31208537-2946-4F7A-94CD-D32CEFB2E4FE}">
      <text>
        <r>
          <rPr>
            <b/>
            <sz val="9"/>
            <color indexed="81"/>
            <rFont val="Tahoma"/>
            <family val="2"/>
          </rPr>
          <t>Harmelen van, Eric:</t>
        </r>
        <r>
          <rPr>
            <sz val="9"/>
            <color indexed="81"/>
            <rFont val="Tahoma"/>
            <family val="2"/>
          </rPr>
          <t xml:space="preserve">
1-3-2024 iom Thijs provincie? Ingevuld
</t>
        </r>
      </text>
    </comment>
    <comment ref="O1336" authorId="0" shapeId="0" xr:uid="{CF8AD0FB-4972-4DE7-A94A-D0D622F9260B}">
      <text>
        <r>
          <rPr>
            <b/>
            <sz val="9"/>
            <color indexed="81"/>
            <rFont val="Tahoma"/>
            <family val="2"/>
          </rPr>
          <t>Harmelen van, Eric:</t>
        </r>
        <r>
          <rPr>
            <sz val="9"/>
            <color indexed="81"/>
            <rFont val="Tahoma"/>
            <family val="2"/>
          </rPr>
          <t xml:space="preserve">
1-3-2024 iom Thijs provincie? Ingevuld
</t>
        </r>
      </text>
    </comment>
    <comment ref="O1338" authorId="0" shapeId="0" xr:uid="{44C33551-3883-4598-8830-7DBC17B474AB}">
      <text>
        <r>
          <rPr>
            <b/>
            <sz val="9"/>
            <color indexed="81"/>
            <rFont val="Tahoma"/>
            <family val="2"/>
          </rPr>
          <t>Harmelen van, Eric:</t>
        </r>
        <r>
          <rPr>
            <sz val="9"/>
            <color indexed="81"/>
            <rFont val="Tahoma"/>
            <family val="2"/>
          </rPr>
          <t xml:space="preserve">
1-3-2024 iom Thijs provincie? Ingevuld
</t>
        </r>
      </text>
    </comment>
    <comment ref="O1339" authorId="0" shapeId="0" xr:uid="{53B87AAF-2A2E-4817-951E-DB39BCFAB672}">
      <text>
        <r>
          <rPr>
            <b/>
            <sz val="9"/>
            <color indexed="81"/>
            <rFont val="Tahoma"/>
            <family val="2"/>
          </rPr>
          <t>Harmelen van, Eric:</t>
        </r>
        <r>
          <rPr>
            <sz val="9"/>
            <color indexed="81"/>
            <rFont val="Tahoma"/>
            <family val="2"/>
          </rPr>
          <t xml:space="preserve">
1-3-2024 iom Thijs provincie? Ingevuld
</t>
        </r>
      </text>
    </comment>
    <comment ref="O1340" authorId="0" shapeId="0" xr:uid="{BC80CEAB-750C-437E-8D85-76CB29F08627}">
      <text>
        <r>
          <rPr>
            <b/>
            <sz val="9"/>
            <color indexed="81"/>
            <rFont val="Tahoma"/>
            <family val="2"/>
          </rPr>
          <t>Harmelen van, Eric:</t>
        </r>
        <r>
          <rPr>
            <sz val="9"/>
            <color indexed="81"/>
            <rFont val="Tahoma"/>
            <family val="2"/>
          </rPr>
          <t xml:space="preserve">
1-3-2024 iom Thijs provincie? Ingevuld
</t>
        </r>
      </text>
    </comment>
    <comment ref="O1341" authorId="0" shapeId="0" xr:uid="{719F5D05-4B62-46D4-AD18-B91FD5751C36}">
      <text>
        <r>
          <rPr>
            <b/>
            <sz val="9"/>
            <color indexed="81"/>
            <rFont val="Tahoma"/>
            <family val="2"/>
          </rPr>
          <t>Harmelen van, Eric:</t>
        </r>
        <r>
          <rPr>
            <sz val="9"/>
            <color indexed="81"/>
            <rFont val="Tahoma"/>
            <family val="2"/>
          </rPr>
          <t xml:space="preserve">
1-3-2024 iom Thijs provincie? Ingevuld
</t>
        </r>
      </text>
    </comment>
    <comment ref="O1342" authorId="0" shapeId="0" xr:uid="{9974EDDC-0BD3-40CC-ACE0-899DAD30F5E2}">
      <text>
        <r>
          <rPr>
            <b/>
            <sz val="9"/>
            <color indexed="81"/>
            <rFont val="Tahoma"/>
            <family val="2"/>
          </rPr>
          <t>Harmelen van, Eric:</t>
        </r>
        <r>
          <rPr>
            <sz val="9"/>
            <color indexed="81"/>
            <rFont val="Tahoma"/>
            <family val="2"/>
          </rPr>
          <t xml:space="preserve">
1-3-2024 iom Thijs provincie? Ingevuld
</t>
        </r>
      </text>
    </comment>
    <comment ref="O1343" authorId="0" shapeId="0" xr:uid="{A304C8E9-C69C-4C17-B470-CAEB8AD8454A}">
      <text>
        <r>
          <rPr>
            <b/>
            <sz val="9"/>
            <color indexed="81"/>
            <rFont val="Tahoma"/>
            <family val="2"/>
          </rPr>
          <t>Harmelen van, Eric:</t>
        </r>
        <r>
          <rPr>
            <sz val="9"/>
            <color indexed="81"/>
            <rFont val="Tahoma"/>
            <family val="2"/>
          </rPr>
          <t xml:space="preserve">
1-3-2024 iom Thijs provincie? Ingevuld
</t>
        </r>
      </text>
    </comment>
    <comment ref="O1344" authorId="0" shapeId="0" xr:uid="{19905620-505D-4261-80AF-708C71E6BEE1}">
      <text>
        <r>
          <rPr>
            <b/>
            <sz val="9"/>
            <color indexed="81"/>
            <rFont val="Tahoma"/>
            <family val="2"/>
          </rPr>
          <t>Harmelen van, Eric:</t>
        </r>
        <r>
          <rPr>
            <sz val="9"/>
            <color indexed="81"/>
            <rFont val="Tahoma"/>
            <family val="2"/>
          </rPr>
          <t xml:space="preserve">
1-3-2024 iom Thijs provincie? Ingevuld
</t>
        </r>
      </text>
    </comment>
    <comment ref="O1345" authorId="0" shapeId="0" xr:uid="{D4C42F8C-1726-4ADD-994D-7D0A734B4FBA}">
      <text>
        <r>
          <rPr>
            <b/>
            <sz val="9"/>
            <color indexed="81"/>
            <rFont val="Tahoma"/>
            <family val="2"/>
          </rPr>
          <t>Harmelen van, Eric:</t>
        </r>
        <r>
          <rPr>
            <sz val="9"/>
            <color indexed="81"/>
            <rFont val="Tahoma"/>
            <family val="2"/>
          </rPr>
          <t xml:space="preserve">
1-3-2024 iom Thijs provincie? Ingevuld
</t>
        </r>
      </text>
    </comment>
    <comment ref="O1346" authorId="0" shapeId="0" xr:uid="{933E2199-57B4-4CC5-8801-538645757610}">
      <text>
        <r>
          <rPr>
            <b/>
            <sz val="9"/>
            <color indexed="81"/>
            <rFont val="Tahoma"/>
            <family val="2"/>
          </rPr>
          <t>Harmelen van, Eric:</t>
        </r>
        <r>
          <rPr>
            <sz val="9"/>
            <color indexed="81"/>
            <rFont val="Tahoma"/>
            <family val="2"/>
          </rPr>
          <t xml:space="preserve">
1-3-2024 iom Thijs provincie? Ingevuld
</t>
        </r>
      </text>
    </comment>
    <comment ref="O1347" authorId="0" shapeId="0" xr:uid="{E25C33D6-938D-4E15-94B5-D75F31BEE256}">
      <text>
        <r>
          <rPr>
            <b/>
            <sz val="9"/>
            <color indexed="81"/>
            <rFont val="Tahoma"/>
            <family val="2"/>
          </rPr>
          <t>Harmelen van, Eric:</t>
        </r>
        <r>
          <rPr>
            <sz val="9"/>
            <color indexed="81"/>
            <rFont val="Tahoma"/>
            <family val="2"/>
          </rPr>
          <t xml:space="preserve">
1-3-2024 iom Thijs provincie? Ingevuld
</t>
        </r>
      </text>
    </comment>
    <comment ref="O1348" authorId="0" shapeId="0" xr:uid="{77612938-BBC4-47BE-B502-FEEE5112AA06}">
      <text>
        <r>
          <rPr>
            <b/>
            <sz val="9"/>
            <color indexed="81"/>
            <rFont val="Tahoma"/>
            <family val="2"/>
          </rPr>
          <t>Harmelen van, Eric:</t>
        </r>
        <r>
          <rPr>
            <sz val="9"/>
            <color indexed="81"/>
            <rFont val="Tahoma"/>
            <family val="2"/>
          </rPr>
          <t xml:space="preserve">
1-3-2024: iom Thuis voorlopig provincie ingevuld
</t>
        </r>
      </text>
    </comment>
    <comment ref="K1351" authorId="0" shapeId="0" xr:uid="{4D1C59AA-023F-4DB3-9FA4-FD1D5B907C60}">
      <text>
        <r>
          <rPr>
            <b/>
            <sz val="9"/>
            <color indexed="81"/>
            <rFont val="Tahoma"/>
            <family val="2"/>
          </rPr>
          <t>Harmelen van, Eric:</t>
        </r>
        <r>
          <rPr>
            <sz val="9"/>
            <color indexed="81"/>
            <rFont val="Tahoma"/>
            <family val="2"/>
          </rPr>
          <t xml:space="preserve">
15-12-2023 staat in shortlist Roger als maatregel: 
Onderzoek abiotiek graslanden Staatsbosbeheer om potentie beter in beeld te brengen t.b.v. habitattypen in en rondom N2000-gebieden (en voorstellen beheer)</t>
        </r>
      </text>
    </comment>
    <comment ref="E1357" authorId="0" shapeId="0" xr:uid="{F8062181-CBFA-4D99-8A23-F51CE8D7096A}">
      <text>
        <r>
          <rPr>
            <b/>
            <sz val="9"/>
            <color indexed="81"/>
            <rFont val="Tahoma"/>
            <family val="2"/>
          </rPr>
          <t>Harmelen van, Eric:</t>
        </r>
        <r>
          <rPr>
            <sz val="9"/>
            <color indexed="81"/>
            <rFont val="Tahoma"/>
            <family val="2"/>
          </rPr>
          <t xml:space="preserve">
DEZE STAAT IN HET GLP VAN MAAR GEEN MAATREGELOMSCHRIJVING: HAD IK WEL GEVRAAGD AAN O&amp;I
</t>
        </r>
      </text>
    </comment>
  </commentList>
</comments>
</file>

<file path=xl/sharedStrings.xml><?xml version="1.0" encoding="utf-8"?>
<sst xmlns="http://schemas.openxmlformats.org/spreadsheetml/2006/main" count="23860" uniqueCount="4161">
  <si>
    <t>Vul indien nodig de gele cellen in.</t>
  </si>
  <si>
    <t>Gebiedsnaam</t>
  </si>
  <si>
    <t>?</t>
  </si>
  <si>
    <t>Functie medewerker</t>
  </si>
  <si>
    <t>Totaal</t>
  </si>
  <si>
    <t xml:space="preserve">Totaal </t>
  </si>
  <si>
    <t>Toelichting tabel</t>
  </si>
  <si>
    <t>ad (1):</t>
  </si>
  <si>
    <t>Het aantal uren dat medewerker aan project werkt in de aangegeven projectperiode</t>
  </si>
  <si>
    <t xml:space="preserve">ad (2): </t>
  </si>
  <si>
    <t>Het uurtarief wordt bepaald door de directe loonkosten per medewerker te delen door het aantal productieve uren van de 
direct betrokkenen, gedurende projectperiode.</t>
  </si>
  <si>
    <t>ad (4):</t>
  </si>
  <si>
    <t>definitie en voorbeelden van indirecte kosten:</t>
  </si>
  <si>
    <t>2. Afschrijvingskosten machines-apparatuur (Optioneel in te vullen)</t>
  </si>
  <si>
    <t>Om te bepalen of u dit onderdeel dient in te vullen, stelt u onderstaande vraag:</t>
  </si>
  <si>
    <t>Machines/apparatuur ten behoeve van dit project aangeschaft?</t>
  </si>
  <si>
    <t>---&gt;</t>
  </si>
  <si>
    <t>ja, vul tabel I. in.</t>
  </si>
  <si>
    <t>nee, ga door naar '3. materialen-hulpmiddelen'.</t>
  </si>
  <si>
    <t>Tabel I.</t>
  </si>
  <si>
    <t>Machines / apparatuur</t>
  </si>
  <si>
    <t>Aanschaf-datum</t>
  </si>
  <si>
    <t>Aanschaf waarde</t>
  </si>
  <si>
    <t>Afschrijvings-termijn</t>
  </si>
  <si>
    <t>Restwaarde</t>
  </si>
  <si>
    <t>Jaarlijkse afschrijving</t>
  </si>
  <si>
    <t>Duur project (in jaren)</t>
  </si>
  <si>
    <t>(1)</t>
  </si>
  <si>
    <t>(2)</t>
  </si>
  <si>
    <t>(3)</t>
  </si>
  <si>
    <t>(4) = (1)-(3) / (2)</t>
  </si>
  <si>
    <t>(5)</t>
  </si>
  <si>
    <t>Totaal Afschrijvingskosten machines-apparatuur</t>
  </si>
  <si>
    <t xml:space="preserve">Toelichting tabel I. </t>
  </si>
  <si>
    <t>ad (3): De restwaarde is 10% van de aanschafwaarde, deze waarde wordt automatisch berekend indien u de aanschafwaarde invult.</t>
  </si>
  <si>
    <t>ad (4): Jaarlijkse afschrijving wordt automatisch berekend, indien u aanschafwaarde invult.</t>
  </si>
  <si>
    <t>ad (5): Bijvoorbeeld: project duurt 9 maanden, dan vult u in deze kolom 0,75 in.</t>
  </si>
  <si>
    <t>3. Kosten van materialen en hulpmiddelen (optioneel in te vullen)</t>
  </si>
  <si>
    <t>Dit zijn de kosten van te verbruiken materialen en hulpmiddelen, gebaseerd op historische aanschafprijzen, uitsluitend ten behoeve van project aangeschaft.</t>
  </si>
  <si>
    <t>Voorbeelden van verbruiksgoederen: promotieartikelen, verf en materialen bouw decor.</t>
  </si>
  <si>
    <t>Materialen/hulpmiddelen uitsluitend voor project aangeschaft?</t>
  </si>
  <si>
    <t>ja, vul tabel II. in.</t>
  </si>
  <si>
    <t>nee, ga door naar '4. kosten derden'.</t>
  </si>
  <si>
    <t>Tabel II.</t>
  </si>
  <si>
    <t>Materialen / hulpmiddelen</t>
  </si>
  <si>
    <t>hoeveelheid</t>
  </si>
  <si>
    <t>eenheid</t>
  </si>
  <si>
    <t>Totaal kosten van materialen en hulpmiddelen</t>
  </si>
  <si>
    <t>Ga door naar tabblad   4. kosten derden</t>
  </si>
  <si>
    <t>4. Aan derden verschuldigde kosten (Optioneel in te vullen)</t>
  </si>
  <si>
    <t>Zijn de aan derde verschuldigde kosten die direct voor de subsidiabele activiteit worden gemaakt aantoonbaar,</t>
  </si>
  <si>
    <t xml:space="preserve"> bijv. door offerte of (concept) overeenkomst of (concept) contract?</t>
  </si>
  <si>
    <t>ja, vul tabel III. in.</t>
  </si>
  <si>
    <t>nee, ga door naar '5. vrijwilligersvergoeding'.</t>
  </si>
  <si>
    <t>Tabel III.</t>
  </si>
  <si>
    <t>Naam derde / leverancier</t>
  </si>
  <si>
    <t>Omschrijving</t>
  </si>
  <si>
    <t>Totaal aan derden verschuldigde kosten</t>
  </si>
  <si>
    <t>Ga door naar 5. vrijwilligersvergoeding</t>
  </si>
  <si>
    <t>5. Vrijwilligersvergoedingen  (Optioneel in te vullen)</t>
  </si>
  <si>
    <t>Worden de vrijwilligerskosten daadwerkelijk vergoed?</t>
  </si>
  <si>
    <t>ja, vul tabel IV. in.</t>
  </si>
  <si>
    <t>nee, ga door naar tabblad '6. begroting'.</t>
  </si>
  <si>
    <t>Alle ingevulde informatie van 1 t/m 5 komt hieronder terug in 6 begroting'</t>
  </si>
  <si>
    <t>Tabel IV.</t>
  </si>
  <si>
    <t>aantal uren</t>
  </si>
  <si>
    <t>tarief</t>
  </si>
  <si>
    <t>Totaal vrijwilligersvergoedingen</t>
  </si>
  <si>
    <t>Controleer uw ingevulde gegevens hieronder op '6 begroting' en vul inkomsten handmatig in</t>
  </si>
  <si>
    <t>6. Begroting (uitgaven hierboven in te vullen) (inkomsten hieronder invullen)</t>
  </si>
  <si>
    <t xml:space="preserve">invulinstructie: </t>
  </si>
  <si>
    <t xml:space="preserve"> * Inkomsten voor deze maatregel (handmatig) invullen. </t>
  </si>
  <si>
    <t xml:space="preserve"> * Uitgaven per maatregel alleen hierboven bij 1 tm 5 in te vullen:</t>
  </si>
  <si>
    <t>Begroting</t>
  </si>
  <si>
    <t>Uitgaven</t>
  </si>
  <si>
    <t>€</t>
  </si>
  <si>
    <t>Inkomsten</t>
  </si>
  <si>
    <t>Eigen bijdrage</t>
  </si>
  <si>
    <t xml:space="preserve">Bijdrage derden (specificeer per naam en bedrag): </t>
  </si>
  <si>
    <t>Afschrijvingskosten van machines-apparatuur</t>
  </si>
  <si>
    <t>Materialen-hulpmiddelen</t>
  </si>
  <si>
    <t>Kosten derden</t>
  </si>
  <si>
    <t>Vrijwilligersvergoeding</t>
  </si>
  <si>
    <t>Opbrengsten:</t>
  </si>
  <si>
    <t>Subsidie/cofinanciering Europees:</t>
  </si>
  <si>
    <t>Subsidie/cofinanciering Rijk:</t>
  </si>
  <si>
    <t>Subsidie/bijdrage Gemeenten (specificeer per gemeente en bedrag):</t>
  </si>
  <si>
    <t>Gevraagde bijdrage aan de Provincie Limburg</t>
  </si>
  <si>
    <t>Bemelerberg &amp; Schiepersberg</t>
  </si>
  <si>
    <t>Verruwing kalkwanden</t>
  </si>
  <si>
    <t>Onderzoek</t>
  </si>
  <si>
    <t>Boschhuizerbergen</t>
  </si>
  <si>
    <t>Brunssummerheide</t>
  </si>
  <si>
    <t>Vermindering drainerende werking bronloop Kasteelpark Elsloo</t>
  </si>
  <si>
    <t>Verwijderen zandvangen</t>
  </si>
  <si>
    <t>Hydrologie</t>
  </si>
  <si>
    <t>Geleenbeekdal</t>
  </si>
  <si>
    <t>Geuldal</t>
  </si>
  <si>
    <t>Kunderberg</t>
  </si>
  <si>
    <t>Leudal</t>
  </si>
  <si>
    <t>Maasduinen</t>
  </si>
  <si>
    <t>Meinweg</t>
  </si>
  <si>
    <t>Herstel hydrologie</t>
  </si>
  <si>
    <t>Roerdal</t>
  </si>
  <si>
    <t>Foerageergebied verbeteren</t>
  </si>
  <si>
    <t>Sarsven en de Banen</t>
  </si>
  <si>
    <t>Savelsbos</t>
  </si>
  <si>
    <t>Sint Jansberg</t>
  </si>
  <si>
    <t>Soorten</t>
  </si>
  <si>
    <t>Swalmdal</t>
  </si>
  <si>
    <t>Weerter- en Budelerbergen &amp; Ringselven</t>
  </si>
  <si>
    <t>Venherstel door gefaseerd slib en opslag verwijderen</t>
  </si>
  <si>
    <t>Herstellen van gedegradeerde hoogveenbossen</t>
  </si>
  <si>
    <t>Zeldersche Driessen</t>
  </si>
  <si>
    <t>(6) = (4) * (5)</t>
  </si>
  <si>
    <t>Rijlabels</t>
  </si>
  <si>
    <t>Eindtotaal</t>
  </si>
  <si>
    <t>Gebied</t>
  </si>
  <si>
    <t>Bunder_en_Elsloërbos</t>
  </si>
  <si>
    <t>Sarsven_en_de_Banen</t>
  </si>
  <si>
    <t>Sint_Jansberg</t>
  </si>
  <si>
    <t>Weerter_en_Budelerbergen_Ringselven</t>
  </si>
  <si>
    <t>Zeldersche_Driessen</t>
  </si>
  <si>
    <t>Bemelerberg_Schiepersberg</t>
  </si>
  <si>
    <t>Format begroting projectsubsidies provincie Limburg</t>
  </si>
  <si>
    <t>Algemene informatie</t>
  </si>
  <si>
    <t>Voordat u het begrotingsformat invult, graag onderstaande informatie doorlezen.</t>
  </si>
  <si>
    <t xml:space="preserve">De projectaanvraag dient een projectbegroting te bevatten, inclusief een bijbehorend financieringsplan, conform dit format. </t>
  </si>
  <si>
    <t xml:space="preserve">Indien achteraf een financiële verantwoording is benodigd, dient het format ook te worden ingevuld op basis van de werkelijk gerealiseerde bedragen </t>
  </si>
  <si>
    <t>(inclusief verklaring accountant).</t>
  </si>
  <si>
    <t>2. Afschrijvingskosten machines / apparatuur</t>
  </si>
  <si>
    <t>3. Kosten materialen / hulpmiddelen</t>
  </si>
  <si>
    <t>4. Kosten derden</t>
  </si>
  <si>
    <t>5. Vrijwilligersvergoedingen</t>
  </si>
  <si>
    <t>Niet verrekenbare / niet compensabele btw is aan te merken als subsidiabele kosten. Met andere woorden: indien u de betaalde btw kunt verrekenen met de</t>
  </si>
  <si>
    <t>belastingdienst of kunt compenseren via het btw-compensatiefonds, dan mag de btw-component geen onderdeel uitmaken van de subsidiabele kosten.</t>
  </si>
  <si>
    <t>Projectinformatie</t>
  </si>
  <si>
    <t>Naam aanvrager:</t>
  </si>
  <si>
    <t>Naam project:</t>
  </si>
  <si>
    <t>Start project:</t>
  </si>
  <si>
    <t>Einde project:</t>
  </si>
  <si>
    <t>Bankrekeningnummer (IBAN):</t>
  </si>
  <si>
    <t>Datum dagtekening:</t>
  </si>
  <si>
    <t>Handtekening:</t>
  </si>
  <si>
    <t>Btw verrekenbaar of compensabel?</t>
  </si>
  <si>
    <t>De niet verrekenbare / niet compensabele btw is aan te merken als een subsidiabele kostenpost. Met andere woorden: indien u de betaalde btw kunt verrekenen</t>
  </si>
  <si>
    <t>met de belastingdienst of kunt compenseren via het btw-compensatiefonds, dan mag de btw-component geen onderdeel uitmaken van de subsidiabele kosten.</t>
  </si>
  <si>
    <t>(dag-maand-jaartal)</t>
  </si>
  <si>
    <t>Begin met invullen van tabblad Projectinfo: dit is verplicht</t>
  </si>
  <si>
    <t/>
  </si>
  <si>
    <t>- het tabblad "Printblad gebieden" geeft een overzicht voor alle gebieden</t>
  </si>
  <si>
    <t>Algemeen:</t>
  </si>
  <si>
    <t>Invullen van dit spreadsheet:</t>
  </si>
  <si>
    <t>Overzichten :</t>
  </si>
  <si>
    <t>- Het tabblad  "Printblad totaal" geeft een totaaloverzicht</t>
  </si>
  <si>
    <t>Ga naar Printblad totaal</t>
  </si>
  <si>
    <t>Ga naar Printblad maatregelen</t>
  </si>
  <si>
    <t>Printblad totaal'!A1</t>
  </si>
  <si>
    <t>Printblad gebieden'!A1</t>
  </si>
  <si>
    <t>gebied</t>
  </si>
  <si>
    <t xml:space="preserve">totale kosten </t>
  </si>
  <si>
    <t>inkomsten</t>
  </si>
  <si>
    <t>gevraagde bijdrage</t>
  </si>
  <si>
    <t>TOTAAL BEGROTING</t>
  </si>
  <si>
    <t>controle:</t>
  </si>
  <si>
    <t>controle</t>
  </si>
  <si>
    <t>TOTAAL</t>
  </si>
  <si>
    <t>Wat betekenen de kleuren van de tabbladen</t>
  </si>
  <si>
    <t>Blauw tabblad</t>
  </si>
  <si>
    <t xml:space="preserve">uitleg </t>
  </si>
  <si>
    <t>geel tabblad</t>
  </si>
  <si>
    <t>invullen</t>
  </si>
  <si>
    <t>paars tabblad</t>
  </si>
  <si>
    <t>overzichten</t>
  </si>
  <si>
    <t>Het format bestaat uit de verschillende tabbladen. De gele tabbladen en de gele cellen op de tabbladen kunnen, indien nodig, ingevuld worden,</t>
  </si>
  <si>
    <t>Op een Tabblad zijn alleen de gele cellen in te vullen. De overige cellen zijn geblokkeerd.</t>
  </si>
  <si>
    <t>Methode a. loonkosten (directe en overhead)</t>
  </si>
  <si>
    <t>In de regels met in de eerste kolom een groene cel kunnen regels toegevoegd worden. Dit gaat als volgt:</t>
  </si>
  <si>
    <t>- ga in de regel met de groene cel links op het regelnummer staan (de cursor wordt dan een zwarte pijl)</t>
  </si>
  <si>
    <t>- klik op de rechter muisknop en klik op "invoegen"  (er wordt nu een regel ingevoegd)</t>
  </si>
  <si>
    <t>- ga weer in de regel met de groene cel links op het regelnummer staan (de cursor wordt dan een zwarte pijl)</t>
  </si>
  <si>
    <t xml:space="preserve">- klik op de rechter muisknop en klik op "kopiëren" </t>
  </si>
  <si>
    <t>- ga in de eerste cel van de ingevoegde regel staan en druk de enter toets in</t>
  </si>
  <si>
    <t>klaar</t>
  </si>
  <si>
    <t>Wat betekenen de kleuren op de in te vullen tabbladen</t>
  </si>
  <si>
    <t>gele cellen</t>
  </si>
  <si>
    <t>groene cel</t>
  </si>
  <si>
    <t>op deze regel kan een regel ingevoegd worden (zie voor procedure hieronder en bij de opmerking in de groene cel</t>
  </si>
  <si>
    <t>de gele cellen hier verplicht in te vullen</t>
  </si>
  <si>
    <t>cellen met andere kleuren</t>
  </si>
  <si>
    <t>niet wijzigen</t>
  </si>
  <si>
    <t>CONTROLE (MOET 0 ZIJN)</t>
  </si>
  <si>
    <t>Er kunnen maximaal 25 maatregelen in dit spreadsheet ingevuld worden.</t>
  </si>
  <si>
    <t>filter</t>
  </si>
  <si>
    <t xml:space="preserve">Regels toevoegen in dit spreadsheet </t>
  </si>
  <si>
    <t>Waarschuwing vooraf: de locatie om regels in te voegen alsmede de toegevoegde regels zijn niet beveiligd tegen wijzigingen ! Svp alleen de gele cellen wijzigen.</t>
  </si>
  <si>
    <t>Met de Tab toets spring je automatisch naar het volgende in te vullen veld.</t>
  </si>
  <si>
    <t>A</t>
  </si>
  <si>
    <t>verzamelblad bij gebruik van meerdere spreadsheets</t>
  </si>
  <si>
    <t>roze tabblad</t>
  </si>
  <si>
    <t>Bij meer dan 25 maatregelen dan dient een volgend spreadsheet ingevuld te worden</t>
  </si>
  <si>
    <t>Bij meerdere ingevulde spreadsheet vult u op één van deze spreadsheets het roze tabblad "verzamelbeld spreadsheets" in</t>
  </si>
  <si>
    <t>Er zijn 2 overzichtsbladen:</t>
  </si>
  <si>
    <t>Wat te doen bij meer dan 25 maatregelen:</t>
  </si>
  <si>
    <t>- vul een nieuw spreasheet in</t>
  </si>
  <si>
    <t>- vul in één van de spreadsheets het roze tabblad "verzamelblad spreadsheets" handmatig in</t>
  </si>
  <si>
    <t>VERZAMELBLAD BIJ GEBRUIK MEERDERE SPREADSHEETS</t>
  </si>
  <si>
    <t>uitgaven</t>
  </si>
  <si>
    <t>huidige spreadsheet</t>
  </si>
  <si>
    <t>vul hier bestandsnaam spreadsheet in</t>
  </si>
  <si>
    <t>NAAM AANVRAGER</t>
  </si>
  <si>
    <t xml:space="preserve">NAAM PROJECT </t>
  </si>
  <si>
    <t>START PROJECT</t>
  </si>
  <si>
    <t>EIND PROJECT</t>
  </si>
  <si>
    <t>BTW VERREKENBAAR</t>
  </si>
  <si>
    <t>Vul vervolgens het tabblad liquiditeitsprognose in</t>
  </si>
  <si>
    <t>LIQUIDITEITSPROGNOSE</t>
  </si>
  <si>
    <t>Habitattype</t>
  </si>
  <si>
    <t>totale kosten</t>
  </si>
  <si>
    <t>Werkzaamheden</t>
  </si>
  <si>
    <t>korte omschrijving werkzaamheden</t>
  </si>
  <si>
    <t>Hoeveelheid</t>
  </si>
  <si>
    <t>Eenheid</t>
  </si>
  <si>
    <t>Afschrijvings-kosten van machines-apparatuur</t>
  </si>
  <si>
    <t>Vrijwilligers-vergoeding</t>
  </si>
  <si>
    <t>Eenheid hoeveel-heid</t>
  </si>
  <si>
    <t>- ga links tussen de twee regelnummers staan: de cursor wordt nu een pijltje naar boven en beneden</t>
  </si>
  <si>
    <t>- ga met de cursus tussen de regels staan en: dubbelkik op de klinkermuisknop óf houdt de linker muisknop vast en beweeg de muis naar beneden</t>
  </si>
  <si>
    <t xml:space="preserve">De regelhoogte kan aangepast worden zodat alle tekst in de cel zichtbaar wordt. Dit gaat als volgt: </t>
  </si>
  <si>
    <t>Regelhoogte aanpassen als de gehel tekst niet in een cel zichtbaar is</t>
  </si>
  <si>
    <t>Methode a: Overhead (vul zelf het percentage in tot max 15% van de uitvoeringskosten)</t>
  </si>
  <si>
    <t>% Overhead (max 15%):</t>
  </si>
  <si>
    <t>Tab-blad</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</si>
  <si>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</si>
  <si>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</si>
  <si>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</si>
  <si>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</si>
  <si>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</si>
  <si>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</si>
  <si>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</si>
  <si>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</si>
  <si>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</si>
  <si>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</si>
  <si>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</si>
  <si>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</si>
  <si>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</si>
  <si>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</si>
  <si>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</si>
  <si>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</si>
  <si>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</si>
  <si>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</si>
  <si>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</si>
  <si>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</si>
  <si>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</si>
  <si>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</si>
  <si>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</si>
  <si>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</si>
  <si>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</si>
  <si>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Controle verschil omvang moet 0 zijn</t>
  </si>
  <si>
    <t>Controle verschil kosten moet 0 zijn</t>
  </si>
  <si>
    <t>Het bestand dient opgeslagen te worden volgens onderstaande naam:</t>
  </si>
  <si>
    <t>Peildatum (datum aanvraag) (ddmmjjjj)</t>
  </si>
  <si>
    <t>GEGEVENSLEVERINGSPROTOCOL</t>
  </si>
  <si>
    <t>In dit protocol is beschreven hoe de gegevensleveringen (techniek) door de aanvragers moeten plaatsvinden opdat de Provincie Limburg deze verder efficiënt en effectief kan hergebruiken en verwerken in haar gegevens- en informatiehuishouding.</t>
  </si>
  <si>
    <r>
      <t xml:space="preserve">De volgende </t>
    </r>
    <r>
      <rPr>
        <u/>
        <sz val="10"/>
        <rFont val="Arial"/>
        <family val="2"/>
      </rPr>
      <t xml:space="preserve">subsidiabele projectkosten </t>
    </r>
    <r>
      <rPr>
        <sz val="10"/>
        <rFont val="Arial"/>
        <family val="2"/>
      </rPr>
      <t>zijn te onderscheiden:</t>
    </r>
  </si>
  <si>
    <t>Peildatum</t>
  </si>
  <si>
    <t>Versie overzicht</t>
  </si>
  <si>
    <t>Spreadsheet: let op er zijn eisen aan de bestandsnaam.  Zie Gegevens Leverings Protocol op tabblad "leveringsprotocol"</t>
  </si>
  <si>
    <t>&lt;volgnummer&gt;_Kostenraming_&lt;naamaanvrager&gt;_&lt;datum&gt;.xls   (of  .xlsx voor nieuwere versie van Excel)</t>
  </si>
  <si>
    <t>Opslaan en eisen aan  de bestandsnaam van dit spreadsheet (zie  tabblad "leveringsprotocol)</t>
  </si>
  <si>
    <t>Elke Natura 2000 maatregel dient op een apart tabblad ingevuld te worden. Het programma rekent met afgeronden bedragen (2 decimalen achter de komma).</t>
  </si>
  <si>
    <t>Vul vervolgens per Natura 2000 maatregel een "maatregel" tabblad (M1 tm M25) in.</t>
  </si>
  <si>
    <t>1.0</t>
  </si>
  <si>
    <t>eerste complete versie: copie van spreadsheet gebruikt voor SPUK versie 1.3</t>
  </si>
  <si>
    <t>TOTAAL BEGROTING PER Natura 2000-MAATREGEL</t>
  </si>
  <si>
    <t>Natura 2000 maatregelnummer</t>
  </si>
  <si>
    <t>Natura 2000 maatregel-nummer</t>
  </si>
  <si>
    <t>KOSTENRAMING Natura 2000 MAATREGEL</t>
  </si>
  <si>
    <t>Omschrijving Natura 2000 maatregel</t>
  </si>
  <si>
    <t>Natura 2000 maatregelnummer:</t>
  </si>
  <si>
    <t>opmerkingen ERIC ROOD ERUIT; ORANJE MOET EIGENLIJK ERUIT MAAR IS BESCHIKT DUS KAN ER NIET UIT; MOET ERIN BLIJVEN OF KOMEN</t>
  </si>
  <si>
    <t>tabel tauw met juiste maatr nrs op 8nov18 door guido naar tauw gemaild</t>
  </si>
  <si>
    <t>9-8-2021 volgens tabel jan fred is dit min van defensie
11-9-2020: Peter is dit trekker Min va defensie ?</t>
  </si>
  <si>
    <t>op 10-9-2021 maatregelnr van Else gekregen</t>
  </si>
  <si>
    <t>maatregelnummer OP 11-6-2021 VAN Else gekregen</t>
  </si>
  <si>
    <t>op 18-5-2021 van Else nr gekregen</t>
  </si>
  <si>
    <t>maatregel is uitgevoerd, vervolgakties zijn nieuwe maatregelen die in deze tabel zijn begevoegd</t>
  </si>
  <si>
    <t>op 19-5-2021 van Else nr gekregen</t>
  </si>
  <si>
    <t>11-8-2021: jan gaat nakijken ofer een deel in limburg is !! Voorals nog uitgaan van tabel jan fred dus niets voor limburg !</t>
  </si>
  <si>
    <t>138.Aa.1204</t>
  </si>
  <si>
    <t>138.B.1201</t>
  </si>
  <si>
    <t>138.B.1202</t>
  </si>
  <si>
    <t>138.B.43</t>
  </si>
  <si>
    <t>138.Bi.179</t>
  </si>
  <si>
    <t>138.Bi.29</t>
  </si>
  <si>
    <t>138.Bi.50</t>
  </si>
  <si>
    <t>138.Bi.8</t>
  </si>
  <si>
    <t>138.Bm.1</t>
  </si>
  <si>
    <t>138.Bv.158</t>
  </si>
  <si>
    <t>138.C.11</t>
  </si>
  <si>
    <t>138.C.12</t>
  </si>
  <si>
    <t>138.C.13</t>
  </si>
  <si>
    <t>138.Dv.44</t>
  </si>
  <si>
    <t>138.Dv.45</t>
  </si>
  <si>
    <t>138.H.1092</t>
  </si>
  <si>
    <t>138.H.1094</t>
  </si>
  <si>
    <t>138.H.1100</t>
  </si>
  <si>
    <t>138.H.1102</t>
  </si>
  <si>
    <t>138.H.1103</t>
  </si>
  <si>
    <t>138.H.1104</t>
  </si>
  <si>
    <t>138.H.1105</t>
  </si>
  <si>
    <t>138.H.1106</t>
  </si>
  <si>
    <t>138.H.169</t>
  </si>
  <si>
    <t>138.H.172</t>
  </si>
  <si>
    <t>138.H.174</t>
  </si>
  <si>
    <t>138.H.175</t>
  </si>
  <si>
    <t>138.H.176</t>
  </si>
  <si>
    <t>138.H.807</t>
  </si>
  <si>
    <t>138.M.1203</t>
  </si>
  <si>
    <t>138.M.188</t>
  </si>
  <si>
    <t>138.Mo.51</t>
  </si>
  <si>
    <t>138.Mo.52</t>
  </si>
  <si>
    <t>138.O.10</t>
  </si>
  <si>
    <t>138.Oz.1</t>
  </si>
  <si>
    <t>138.Oz.192</t>
  </si>
  <si>
    <t>138.Oz.193</t>
  </si>
  <si>
    <t>138.Oz.194</t>
  </si>
  <si>
    <t>138.Oz.195</t>
  </si>
  <si>
    <t>138.Oz.196</t>
  </si>
  <si>
    <t>138.Oz.197</t>
  </si>
  <si>
    <t>138.Oz.2</t>
  </si>
  <si>
    <t>138.Oz.74</t>
  </si>
  <si>
    <t>138.P.193</t>
  </si>
  <si>
    <t>138.S.184</t>
  </si>
  <si>
    <t>138.S.4</t>
  </si>
  <si>
    <t>138.S.817</t>
  </si>
  <si>
    <t>138.U.1106</t>
  </si>
  <si>
    <t>138.U.196</t>
  </si>
  <si>
    <t>138.U.825</t>
  </si>
  <si>
    <t>138.Vh.213</t>
  </si>
  <si>
    <t>138.Vh.215</t>
  </si>
  <si>
    <t>Beleidskader</t>
  </si>
  <si>
    <t>PASV</t>
  </si>
  <si>
    <t>H9120</t>
  </si>
  <si>
    <t>H4010A</t>
  </si>
  <si>
    <t>H4030</t>
  </si>
  <si>
    <t>PAS</t>
  </si>
  <si>
    <t>A276</t>
  </si>
  <si>
    <t>H3130</t>
  </si>
  <si>
    <t>PAS-aanvullend</t>
  </si>
  <si>
    <t>A246</t>
  </si>
  <si>
    <t>A224</t>
  </si>
  <si>
    <t>A224, A246, A276, H1166</t>
  </si>
  <si>
    <t>N2000</t>
  </si>
  <si>
    <t>-</t>
  </si>
  <si>
    <t>H91D0</t>
  </si>
  <si>
    <t>NNN</t>
  </si>
  <si>
    <t>H7210</t>
  </si>
  <si>
    <t>H6410</t>
  </si>
  <si>
    <t>H91D10</t>
  </si>
  <si>
    <t>H1166</t>
  </si>
  <si>
    <t>Code</t>
  </si>
  <si>
    <t>Maatregelnummer in laatste versie Natuurbeheerplan aanwezig (communicatie en monitoring vaak alleen als tekst zonder nummer</t>
  </si>
  <si>
    <t>Doel</t>
  </si>
  <si>
    <t>Aa</t>
  </si>
  <si>
    <t>nee</t>
  </si>
  <si>
    <t>Ingrijpen soorten samenstelling</t>
  </si>
  <si>
    <t>Verhogen pH; verbeteren bosstructuur,  gunstiger milieu voor bosplanten</t>
  </si>
  <si>
    <t>B</t>
  </si>
  <si>
    <t>Extra begrazing</t>
  </si>
  <si>
    <t>Tegengaan effecten van constante overbelasting met stikstof</t>
  </si>
  <si>
    <t>ja in gebiedsanalyse</t>
  </si>
  <si>
    <t>Drukbegrazing leefgebied laurabossen</t>
  </si>
  <si>
    <t>Verbeteren structuurvariatie; beperken vergrassing</t>
  </si>
  <si>
    <t>Bi</t>
  </si>
  <si>
    <t>Kappen bos in catchment vennen</t>
  </si>
  <si>
    <t>Tegengaan van invang nutrienten</t>
  </si>
  <si>
    <t>Gefaseerd kappen bos</t>
  </si>
  <si>
    <t>Beheer leefgebied</t>
  </si>
  <si>
    <t>Bm</t>
  </si>
  <si>
    <t>Verordening veehouderijen en Natura 2000</t>
  </si>
  <si>
    <t>Extra terugdringen stikstofdepositie</t>
  </si>
  <si>
    <t>C</t>
  </si>
  <si>
    <t>informatievoorziening</t>
  </si>
  <si>
    <t>naamsbekendheid</t>
  </si>
  <si>
    <t>informatie(borden) bij uitvoering</t>
  </si>
  <si>
    <t>verhogen draagvlak</t>
  </si>
  <si>
    <t>voorlichting/educatie</t>
  </si>
  <si>
    <t>benutten lokale expertise</t>
  </si>
  <si>
    <t>Dv</t>
  </si>
  <si>
    <t>Verwijderen Watercrassula in de zure vennen</t>
  </si>
  <si>
    <t>Behoud Zure vennen</t>
  </si>
  <si>
    <t xml:space="preserve">Tungelroyse Beek de Aziatische modderkruiper, wegvangen </t>
  </si>
  <si>
    <t>Behoud Kleine modderkruiper</t>
  </si>
  <si>
    <t>H</t>
  </si>
  <si>
    <t>Afdammen watergangen en rabatten, strooisel verwijderen en oeverzones vrijstellen van bosopslag</t>
  </si>
  <si>
    <t>Tegengaan verdroging</t>
  </si>
  <si>
    <t>Omvormen klassieke drainage naar geavanceerd peilbeheer rond weerterbos</t>
  </si>
  <si>
    <t>Tegengaan verdroging; afname stikstofvoorraad</t>
  </si>
  <si>
    <t>Herinrichten oude graaf</t>
  </si>
  <si>
    <t>Verondiepen delen Boeketlossing</t>
  </si>
  <si>
    <t>Afleiden drainage water</t>
  </si>
  <si>
    <t>Waterkwaliteit</t>
  </si>
  <si>
    <t>Afwaardering bosgrond door vernatting</t>
  </si>
  <si>
    <t>Verdroging</t>
  </si>
  <si>
    <t>Dempen/dichten Beauchamlossing</t>
  </si>
  <si>
    <t>Aanpassen Natuurbeheerplan</t>
  </si>
  <si>
    <t>Afkoppelen oude graaf van watersysteem</t>
  </si>
  <si>
    <t>Bestrijding verdroging en herstel natuurlijke waterhuishouding</t>
  </si>
  <si>
    <t>Controleren en herstellen lekkende dijken rond kruispeel</t>
  </si>
  <si>
    <t>Hoge en stabiele waterstanden; herstel aanvoer van lokaal grondwater (CO2)</t>
  </si>
  <si>
    <t>Verhogen waterpeil door peilbeheer nabij weerterbos en bij kruispeel en de ringselven</t>
  </si>
  <si>
    <t>Verhogen waterpeil; grondverwerving natschade</t>
  </si>
  <si>
    <t>Verhogen waterpeil door peilbeheer nabij kruispeel en de hoort</t>
  </si>
  <si>
    <t>M</t>
  </si>
  <si>
    <t>Maaien en afvoeren</t>
  </si>
  <si>
    <t>Tegengaan effecten stikstofophoping, afvoer nutriënten</t>
  </si>
  <si>
    <t>Maaien oeverzones van de vennen</t>
  </si>
  <si>
    <t>Tegengaan verlanding en versnelde successie</t>
  </si>
  <si>
    <t>Mo</t>
  </si>
  <si>
    <t>Monitoring Fauna Boomlleeuwerik</t>
  </si>
  <si>
    <t>Trendbepaling</t>
  </si>
  <si>
    <t>Monitoring Fauna Klein modderkruiper</t>
  </si>
  <si>
    <t>O</t>
  </si>
  <si>
    <t>Bosomvorming naar heide</t>
  </si>
  <si>
    <t>Behoud structuur leefgebied; verbindende corridors</t>
  </si>
  <si>
    <t>Oz</t>
  </si>
  <si>
    <t>Plaatsen OGOR-meetnet peilbuis Loozerheide</t>
  </si>
  <si>
    <t>Uitbreiding hydrologisch OGOR-meetnet met een peilbuis in de herstelde vennen in de Loozerheide</t>
  </si>
  <si>
    <t>Hydrologische systeemanalyse ringselven en kruispeel (onderzoek)</t>
  </si>
  <si>
    <t>Uitwerken hydrologische herstelmaatregelen</t>
  </si>
  <si>
    <t>Hydrologisch onderzoek naar de effecten van beregening</t>
  </si>
  <si>
    <t>Visievorming en uitwerken maatregelen Vloedlossing, Boeketlossing en Rosveldlossing</t>
  </si>
  <si>
    <t>Hoogveenbossen: verdieping systeemanalyse omgeving den Hoort en Weerterbos (Limburg)</t>
  </si>
  <si>
    <t>Hoogveenbossen: verdieping systeemanalyse omgeving den Hoort en Weerterbos (Brabant)</t>
  </si>
  <si>
    <t>Verkennend onderzoek om het fabriekswater en natuurwater te scheiden (Tungelroyse beek)</t>
  </si>
  <si>
    <t>Vlakdekkende territoriumkartering Boomleeuwerik</t>
  </si>
  <si>
    <t>Bepalen trend en populatieschommelingen vroegtijdig kunnen signaleren</t>
  </si>
  <si>
    <t>Onderzoek verspreiding kamsalamander ringselven</t>
  </si>
  <si>
    <t>Populatieomvang, verspreiding en leefgebied in beeld krijgen</t>
  </si>
  <si>
    <t>P</t>
  </si>
  <si>
    <t>Plaggen oeverzones van de vennen</t>
  </si>
  <si>
    <t>Verwijderen voedingstoffen; tegengaan verlanding en versnelde successie</t>
  </si>
  <si>
    <t>S</t>
  </si>
  <si>
    <t>Dunning/verwijderen van bosopslag</t>
  </si>
  <si>
    <t>Verwijdering voedingstoffen en verlaging invang stikstof</t>
  </si>
  <si>
    <t>Verwijderen boomopslag</t>
  </si>
  <si>
    <t>Tegengaan successie; behoud stuifzandlandschap</t>
  </si>
  <si>
    <t>Verbossing terugdringen; klonale uitbreiding stimuleren</t>
  </si>
  <si>
    <t>U</t>
  </si>
  <si>
    <t>Uitbreiding areaal voor behoud habitattype</t>
  </si>
  <si>
    <t>Herstellen van voormalige vennen</t>
  </si>
  <si>
    <t>Tegengaan isolatie en herstel verlanding</t>
  </si>
  <si>
    <t>Herstellen galigaanmoeras op kansrijke plekken loozerheide/ kempenweg</t>
  </si>
  <si>
    <t>Wegkwijnende Galigaanvegetaties herstellen; verdroging en verbossing bestrijden</t>
  </si>
  <si>
    <t>Vh</t>
  </si>
  <si>
    <t>Verwijdering voedingsstoffen</t>
  </si>
  <si>
    <t>Verwijderen verontreinigd slib</t>
  </si>
  <si>
    <t>Vervuild slib uit ecosysteem halen</t>
  </si>
  <si>
    <t>Datum vastgestel door GS</t>
  </si>
  <si>
    <t>ontwerp 2-11-2021</t>
  </si>
  <si>
    <t>nvt</t>
  </si>
  <si>
    <t>Provincie</t>
  </si>
  <si>
    <t>Uitvoerder</t>
  </si>
  <si>
    <t>Waterschap Limburg</t>
  </si>
  <si>
    <t>Waterschap Limburg en is NLP maatregel</t>
  </si>
  <si>
    <t>Provincie, NM, Wchap Limburg</t>
  </si>
  <si>
    <t>Waterschap Limburg; Provincie; Overige trekker</t>
  </si>
  <si>
    <t>provincie</t>
  </si>
  <si>
    <t>Provincie Noord Brabant</t>
  </si>
  <si>
    <t>Defensie; Provincie</t>
  </si>
  <si>
    <t>NM; Stichting ARK</t>
  </si>
  <si>
    <t>Stichting ARK</t>
  </si>
  <si>
    <t>Opm Inge dec 2018: Run off kosten worden lager ingeschat, minder ha's worden ingericht. 5 ha à 5.000. Oude bedrag van € 192.000 handhaven ivm verplaatsing agrarier Arts.</t>
  </si>
  <si>
    <t>Opm Inge dec 2018: Maatregel vervallen, geen run off in relatie tot H91E0C. Oude bedrag van € 351.000 handhaven ivm verplaatsing agrarier Arts.</t>
  </si>
  <si>
    <t>opmerking Inge dec 2018: deze maatregel handhaven</t>
  </si>
  <si>
    <t>In tabel van Inge dec 2018 staan geen bedragen enz genomgd ! op 23-10-2018 via mail maatregelnr voor nieuwe maatregelen gevraagd en op 24-10 van Else gekregen</t>
  </si>
  <si>
    <t>Opmerking Inge dec 2018: Normkosten aangepast naar € 1.500 per jaar, is € 9.000 voor beheerplanperiode: Aanpassen</t>
  </si>
  <si>
    <t>Inge dec 2018: Deze staat er dubbel in In regel 572 staat hetzelfde nummer met Pas maar is PAS aanvullend !!   en die is ook meegeteld in het N2000 rapport dus laten staan ! Lijkt dat er een dubbeltelling is maar de ene is PAS en de andere is PAS aanvullend !</t>
  </si>
  <si>
    <t>Dec 2018 Inge: deze maatregel stond er dubbel in: op regel 574 is de maatregel  eruit dus. op 23-10-2018 via mail maatregelnr voor nieuwe maatregelen gevraagd en op 24-10 van Else gekregen</t>
  </si>
  <si>
    <t>Dec 2018 Inge: Deze Maatregel staat er dubbel de dubbele op egel 575 is eruit. op 23-10-2018 via mail maatregelnr voor nieuwe maatregelen gevraagd en op 24-10 van Else gekregen</t>
  </si>
  <si>
    <t>Dec 2018 Inge: Deze Maatregel stondt er dubbel is: op regel 576 is die eruit. op 23-10-2018 via mail maatregelnr voor nieuwe maatregelen gevraagd en op 24-10 van Else gekregen</t>
  </si>
  <si>
    <t>Dec 2018 Inge: Deze Maatregel stond er dubbel in: op regel 587 is die eruit. op 23-10-2018 via mail maatregelnr voor nieuwe maatregelen gevraagd en op 24-10 van Else gekregen</t>
  </si>
  <si>
    <t>later in dec 2018 door Inge nog toegevoegd.</t>
  </si>
  <si>
    <t>Opm Inge dec 2018: Handhaven conform PAS gebiedsanalyse</t>
  </si>
  <si>
    <t>Dec 2018 INGE: dit is de juiste maatregel: tabel tauw met juiste maatr nrs op 8nov18 door guido naar tauw gemaild Er staan nog drie regels (op regelnr 519,520,521) met hetzelfde nummer maar die zijn eruit !</t>
  </si>
  <si>
    <t>Opm inge dec 2018 is uitgevoerd</t>
  </si>
  <si>
    <t>Opm Inge dec 2018: deze maatregel is reeds uitgevoerd</t>
  </si>
  <si>
    <t xml:space="preserve">Dec 2018 Inge: op 23-10-2018 via mail maatregelnr voor nieuwe maatregelen gevraagd en op 24-10 van Else gekregen. Deze maatregel stond er dubbel in. De dubbele in regel 573 is eruit ! </t>
  </si>
  <si>
    <t>op 21-9-2020 toegevoegd: stond wel in tabel Else en in N2000 plan maar nog niet in deze tabel</t>
  </si>
  <si>
    <t>Opm Inge dec 2018 handhaven: 3e fase in 2000-plan. Resterende kosten € 2.500</t>
  </si>
  <si>
    <t>op 27-11-2020 toegevoegd iom wim overgenomen van tabel 2e en 3e periode Gegevens nog kopieren. GEEN BEDRAGEN BEKEND. Maar ik neem bedrag over van H.805</t>
  </si>
  <si>
    <t>Dec 2018 Inge: deze maatregel stond er dubbel in: Op regel 581 eruit. Op 23-10-2018 via mail maatregelnr voor nieuwe maatregelen gevraagd en op 24-10 van Else gekregen</t>
  </si>
  <si>
    <t>op 10-9-2021 maatregel toegevoegd iom Wim en op 10-9-2021 nr van Else gekregen</t>
  </si>
  <si>
    <t>Opm Inge dec 2018: maatregel is klaar</t>
  </si>
  <si>
    <t>Opmerking Inge dec 2018: frequentie aanpassen naar 2 keer gedurende 3 Pasperiodes. Dus 28 ha * €600*2 = €33.600</t>
  </si>
  <si>
    <t>Opmerking Inger dec 2018: normkosten omlaag naar € 8.000/ha. Hiermee komt totaalbedrag uit op 0,8 ha à € 8.000 x 6 maal= €38.400</t>
  </si>
  <si>
    <t>Opm Inge dec 2018: handhaven</t>
  </si>
  <si>
    <t xml:space="preserve">Opm Ing dec 2018 Gewijzigde maatregel naar onderzoek Galigaanmoeras: 142.Oz.822. Bedrag is € 60.000. </t>
  </si>
  <si>
    <t>Dec 2018 Inge: Dit is de volledig ingevulde maatregel: de overige regels met dit maatregelnummer kunnen weg.tabel tauw met juiste maatr nrs op 8nov18 door guido naar tauw gemaild</t>
  </si>
  <si>
    <t>op 23-10-2018 via mail maatregelnr voor nieuwe maatregelen gevraagd en op 24-10 van Else gekregen</t>
  </si>
  <si>
    <t>Opmerking Inge dec 2018: is uitgevoerd !</t>
  </si>
  <si>
    <t>Opm. Inge dec 2018: onderzoek naar locaties uitgevoerd. Uitvoering gaat mogelijk mee met verplaatsing Arts. Indien niet het geval alsnog locatiespecifieke inrichting onderzoeken.</t>
  </si>
  <si>
    <t>Opm Inge 2018 dec: deze maatregel is correct tabel tauw met juiste maatr nrs op 8nov18 door guido naar tauw gemaild</t>
  </si>
  <si>
    <t>Opm. Inge dec 2018: Schrappen. Betreft Molenbeekdal en de Drie vijvers. Is geen habitattype H91E0C Maatregel en bedrag is toch blijven staan: is in uitvoering !</t>
  </si>
  <si>
    <t>Opmerking Inge dec 2018: Normkosten aangepast naar € 10.000 per ha. Frequnwetie aangepast naar 1 keer in de 3 jaar; dus 2 keer per pasperiode. Dan wordt het 1,1 * 10.000*2  is € 22.000. Aanpassen</t>
  </si>
  <si>
    <t>Opm Inge dec 2018 bedrag handhaven tbv verplaatsing Arts</t>
  </si>
  <si>
    <t xml:space="preserve">Gewijzigde maatregel naar onderzoek Galigaanmoeras: 142.Oz.822. Bedrag is € 60.000. Restant van oorspronkelijke maatregel € 869.500 reserveren voor verplaatsing Arts. </t>
  </si>
  <si>
    <t xml:space="preserve">Op Inge dec 2018: Gewijzigde maatregel naar onderzoek Galigaanmoeras: 142.Oz.822. Bedrag is € 60.000. </t>
  </si>
  <si>
    <t>Deurnsche Peel &amp; Mariapeel</t>
  </si>
  <si>
    <t>A.</t>
  </si>
  <si>
    <t>C.</t>
  </si>
  <si>
    <t>D.</t>
  </si>
  <si>
    <t>E</t>
  </si>
  <si>
    <t>F</t>
  </si>
  <si>
    <t>G.</t>
  </si>
  <si>
    <t>H.</t>
  </si>
  <si>
    <t>I</t>
  </si>
  <si>
    <t>M.139/140-1</t>
  </si>
  <si>
    <t>M.139/140-11</t>
  </si>
  <si>
    <t>M.139/140-2</t>
  </si>
  <si>
    <t>M.139/140-3</t>
  </si>
  <si>
    <t>M.139/140-4</t>
  </si>
  <si>
    <t>M.139/140-5</t>
  </si>
  <si>
    <t>O.139/140-2</t>
  </si>
  <si>
    <t>O.139/140-3</t>
  </si>
  <si>
    <t>142.A.913</t>
  </si>
  <si>
    <t>142.Aa.1113</t>
  </si>
  <si>
    <t>142.Aa.917</t>
  </si>
  <si>
    <t>142.Ab.1315</t>
  </si>
  <si>
    <t>142.Bg.793</t>
  </si>
  <si>
    <t>142.Bi.1304</t>
  </si>
  <si>
    <t>142.Bi.1305</t>
  </si>
  <si>
    <t>142.Bi.1308</t>
  </si>
  <si>
    <t>142.Bi.1309</t>
  </si>
  <si>
    <t>142.Bi.1310</t>
  </si>
  <si>
    <t>142.Bi.1311</t>
  </si>
  <si>
    <t>142.Bi.1312</t>
  </si>
  <si>
    <t>142.Bi.946</t>
  </si>
  <si>
    <t>142.Bm.64</t>
  </si>
  <si>
    <t>142.Ex.1302</t>
  </si>
  <si>
    <t>142.H.1174</t>
  </si>
  <si>
    <t>142.H.1176</t>
  </si>
  <si>
    <t>142.H.1179</t>
  </si>
  <si>
    <t>142.H.1306</t>
  </si>
  <si>
    <t>142.H.1307</t>
  </si>
  <si>
    <t>142.H.804</t>
  </si>
  <si>
    <t>142.H.805</t>
  </si>
  <si>
    <t>142.H.806</t>
  </si>
  <si>
    <t>142.H.808</t>
  </si>
  <si>
    <t>142.H.810</t>
  </si>
  <si>
    <t>142.H.811</t>
  </si>
  <si>
    <t>142.M.1312</t>
  </si>
  <si>
    <t>142.M.1316</t>
  </si>
  <si>
    <t>142.M.1319</t>
  </si>
  <si>
    <t>142.Mo.53</t>
  </si>
  <si>
    <t>142.Mo.54</t>
  </si>
  <si>
    <t>142.Nd.955</t>
  </si>
  <si>
    <t>142.O.959</t>
  </si>
  <si>
    <t>142.O.962</t>
  </si>
  <si>
    <t>142.Ow.1318</t>
  </si>
  <si>
    <t>142.Ow.965</t>
  </si>
  <si>
    <t>142.Oz.1</t>
  </si>
  <si>
    <t>142.Oz.1303</t>
  </si>
  <si>
    <t>142.Oz.1313</t>
  </si>
  <si>
    <t>142.Oz.1317</t>
  </si>
  <si>
    <t>142.Oz.1320</t>
  </si>
  <si>
    <t>142.Oz.1321</t>
  </si>
  <si>
    <t>142.Oz.70</t>
  </si>
  <si>
    <t>142.Oz.820</t>
  </si>
  <si>
    <t>142.Oz.822</t>
  </si>
  <si>
    <t>142.Oz.823</t>
  </si>
  <si>
    <t>142.R.1301</t>
  </si>
  <si>
    <t>142.S.1195</t>
  </si>
  <si>
    <t>142.S.812</t>
  </si>
  <si>
    <t>142.Tb.1215</t>
  </si>
  <si>
    <t>142.Tb.823</t>
  </si>
  <si>
    <t>142.U.824</t>
  </si>
  <si>
    <t>142.V.1314</t>
  </si>
  <si>
    <t>142.Vh.1223</t>
  </si>
  <si>
    <t>H7120</t>
  </si>
  <si>
    <t>H91E0C</t>
  </si>
  <si>
    <t>H1083</t>
  </si>
  <si>
    <t>H1016</t>
  </si>
  <si>
    <t>H91E0C             H7210               H91D0</t>
  </si>
  <si>
    <t>n2000</t>
  </si>
  <si>
    <t>ja</t>
  </si>
  <si>
    <t>uitvoering landinrichtingsplan DPMP</t>
  </si>
  <si>
    <t>ja blz 157</t>
  </si>
  <si>
    <t>Groote Peel: Uitvoeren maatregelen, zoals opgenomen in de aanvraag LIFE+</t>
  </si>
  <si>
    <t>Uitvoeren GGOR Groote Peel voor zover niet in LIFE (ic peilgestuurde drainage waar nodig)</t>
  </si>
  <si>
    <t>NLP Peelrestanten voor zover niet gedekt door LIFE (i.c. peilgestuurde drainage waar nodig)</t>
  </si>
  <si>
    <t>Uitvoering LIFE aanvraag DP/MP</t>
  </si>
  <si>
    <t>Uitvoeren GGOR De Bult (o.a. peilgestuurde drainage, interne sloten dempen, plaatsen stuwen)</t>
  </si>
  <si>
    <t>GGOR Deurnsche Peel voor zover niet in LIFE</t>
  </si>
  <si>
    <t>NLP Peelvenen voor zover niet in LIFE_x000D_
NLP Peelvenen, voor zover niet in LIFE</t>
  </si>
  <si>
    <t>uitvoeren IGU Mariapeel</t>
  </si>
  <si>
    <t>begrazen, kleischalig maaien en kleinschalig plaggen</t>
  </si>
  <si>
    <t>verwerven EHS in randzone DP, MP, GP  tbv maximale peilopzet</t>
  </si>
  <si>
    <t>periodiek berkenopslag verwijderen</t>
  </si>
  <si>
    <t>begrazen, kleinschalig maaien op de relatief drogere delen, chemische bestrijding</t>
  </si>
  <si>
    <t>inrichten nieuwe begrazingseenheden</t>
  </si>
  <si>
    <t>periodiek berkenopslag verwijderen en functioneel verwijderen tbv trosbosbes verwijderen</t>
  </si>
  <si>
    <t>Uitvoeren systeemanalyse  Groote Peel en Deurnsche Peel resulterend in uitvoeringsmodules</t>
  </si>
  <si>
    <t>Uitvoeren systeemanalyse Heitrakse Peel, Zinkske en  Groote Peel ten oosten van de provinciale weg resulterend in uitvoeringsmodules</t>
  </si>
  <si>
    <t>Tegengaan erosie en inspoeling en bufferwerking tegen negatieve externe invloeden</t>
  </si>
  <si>
    <t>nee, 13-8-21 Wim overlegt met Peter R want maatregel staat niet in zijn rapport maar bedrag en maatregel handhaven ivm verplaatsing arts</t>
  </si>
  <si>
    <t>Aanleg bufferzone langs bovenrand stuwwal</t>
  </si>
  <si>
    <t>Tegengaan inspoeling meststoffen en erosie bestrijden</t>
  </si>
  <si>
    <t>Aanplant boomsoorten met goed verteerbaar strooisel</t>
  </si>
  <si>
    <t>Tegengaan verzuring en ophoping strooisel</t>
  </si>
  <si>
    <t>Ab</t>
  </si>
  <si>
    <t xml:space="preserve">Aanleggen broedstoven </t>
  </si>
  <si>
    <t>Bg</t>
  </si>
  <si>
    <t>Beperken ganzenpopulatie geuldert</t>
  </si>
  <si>
    <t>Tegengaan eutrofiering habitat</t>
  </si>
  <si>
    <t xml:space="preserve">Vrijzetten jonge aanplant door maaien </t>
  </si>
  <si>
    <t xml:space="preserve">creëren dood hout </t>
  </si>
  <si>
    <t xml:space="preserve">Geuldert-1: eens in de drie jaar wilgen dunnen </t>
  </si>
  <si>
    <t>verbetering kwaliteit</t>
  </si>
  <si>
    <t xml:space="preserve">Geuldert-5: kronendak openmaken </t>
  </si>
  <si>
    <t xml:space="preserve">Geuldert-5: tuinafval verwijderen en voorlichting door terreinbeheerder om storten te voorkomen </t>
  </si>
  <si>
    <t>Aanvullend verwijderen verjongen Amerikaase eik uit zaakbank na kap</t>
  </si>
  <si>
    <t>ja, maar is klaar en geen kosten meer in rapport opgenomen</t>
  </si>
  <si>
    <t>Verwijderen/ kappen amerikaanse eiken</t>
  </si>
  <si>
    <t>Tegengaan verzuring en stimuleren kenmerkende soorten</t>
  </si>
  <si>
    <t>Ex</t>
  </si>
  <si>
    <t>Bamboe bestrijden</t>
  </si>
  <si>
    <t xml:space="preserve">Verbeteren kwaliteit en voorkomen schade waterhuishouding </t>
  </si>
  <si>
    <t>nee, is klaar</t>
  </si>
  <si>
    <t>Herstellen verdeelwerk (groene water/ mookse molenbeek)</t>
  </si>
  <si>
    <t>Basenverzadiging; denitrificatie</t>
  </si>
  <si>
    <t>Opschonen brongebied Mookse molenbeek</t>
  </si>
  <si>
    <t>Verwijderen nutrienten en verbeteren brongebied</t>
  </si>
  <si>
    <t>Peil opzetten (dmv natuurlijke barrieres)</t>
  </si>
  <si>
    <t>Monitoring kwaliteit</t>
  </si>
  <si>
    <t>ja, maar  geen kosten voor geraamd</t>
  </si>
  <si>
    <t>Verplaatsen mestzak</t>
  </si>
  <si>
    <t>Opheffen detailontwatering</t>
  </si>
  <si>
    <t>Plaatsen kwelscherm (fase 1)</t>
  </si>
  <si>
    <t>Verbeteren biotische en abiotische omstandigheden</t>
  </si>
  <si>
    <t>Plaatsen gronddam</t>
  </si>
  <si>
    <t>Versnelde afwatering op Geuldertlossing beperken</t>
  </si>
  <si>
    <t>Opschonen brongebied Helbeek</t>
  </si>
  <si>
    <t>Stimuleren kwelstroom en verwijderen nutrienten; tegengaan verzuring</t>
  </si>
  <si>
    <t>hydrologie en (her-)inrichting</t>
  </si>
  <si>
    <t>Plaatsen kwelscherm (fase 2)</t>
  </si>
  <si>
    <t xml:space="preserve">DrieVijvers-1: jaarlijks om moeraszegge heen maaien </t>
  </si>
  <si>
    <t>uitbreiding leefgebied</t>
  </si>
  <si>
    <t xml:space="preserve">Extra maaien om broedstoven vrij te houden </t>
  </si>
  <si>
    <t>ja, maar hoeft geen geld opgenomen in rapport</t>
  </si>
  <si>
    <t xml:space="preserve">Afspraken over maaien bermen </t>
  </si>
  <si>
    <t>Monitoring van de populatie Zeggekorfslak</t>
  </si>
  <si>
    <t>Informatie over de staat van instandhouding en omvang van de populatie zeggekorfslak</t>
  </si>
  <si>
    <t>Monitoring van de populatie vliegend hert</t>
  </si>
  <si>
    <t>Informatie over de staat van instandhouding en omvang van de populatie Vliegend Hert</t>
  </si>
  <si>
    <t>Nd</t>
  </si>
  <si>
    <t>nee , is klaar</t>
  </si>
  <si>
    <t>Niets doen</t>
  </si>
  <si>
    <t>Ontwikkelen oud bos, dood hout, heterogeniteit</t>
  </si>
  <si>
    <t xml:space="preserve">nee maar Wim zet hem er weer in (dd 13-8-2021) </t>
  </si>
  <si>
    <t>Omvormen bos door langjarig kleinschalig dunningsregime</t>
  </si>
  <si>
    <t>Afvoer nutrienten, verbeteren lichtklimaat en verhogen dynamiek</t>
  </si>
  <si>
    <t>Omvormen naaldbos naar jonge fase beuken-eikenbos</t>
  </si>
  <si>
    <t>Verhogen pH; gunstiger milieu voor bosplanten</t>
  </si>
  <si>
    <t>Ow</t>
  </si>
  <si>
    <t xml:space="preserve">Inrichten maisakker als leefgebied na beëindiging pacht </t>
  </si>
  <si>
    <t>Ontwikkelen van boszomen</t>
  </si>
  <si>
    <t>Vergroten variatie; verhogen dynamiek; stimuleren bossoorten</t>
  </si>
  <si>
    <t>Tussentijdse ontwikkeling Verloren hoek vaststellen</t>
  </si>
  <si>
    <t>Kieming en ontwikkeling van galigaanvegetaties vaststellen</t>
  </si>
  <si>
    <t>Onderzoek naar methode voor bestrijding bamboe</t>
  </si>
  <si>
    <t>Kennis nodig voor effectie bestijding bamboe</t>
  </si>
  <si>
    <t xml:space="preserve">Ontwikkelen monitoringsprotocol. Zie par 5.2 </t>
  </si>
  <si>
    <t>Plan van aanpak leefgebied Reichswald in samenspraak met Forstamt :</t>
  </si>
  <si>
    <t xml:space="preserve">Onderzoek naar doodsoorzaken vliegend hert op Grensweg en Holle weg, Milsbeek </t>
  </si>
  <si>
    <t>Onderzoek naar actuele verspreiding zeggekorfslak</t>
  </si>
  <si>
    <t>Actuele verspreiding Zeggekorfslak in beeld brengen</t>
  </si>
  <si>
    <t>nee ( in rapport staat dat die klaar is)</t>
  </si>
  <si>
    <t>Geohydrologisch onderzoek nitraatbelasting inzijggebied</t>
  </si>
  <si>
    <t>Inzijggebied kwel in kaart brengen en maatregelen uitwerken om de grondwaterkwaliteit te verbeteren</t>
  </si>
  <si>
    <t>Vaststellen of er veel slibophoping is en of dit effect heeft op de kwaliteit van het habitattype</t>
  </si>
  <si>
    <t>Onderzoek vorm, maat en functionaliteit bufferstroken</t>
  </si>
  <si>
    <t>Optimaliseren van de buffers</t>
  </si>
  <si>
    <t>R</t>
  </si>
  <si>
    <t>Lokaal ringen van bomen</t>
  </si>
  <si>
    <t>Verbeteren bosstructuur</t>
  </si>
  <si>
    <t>Terugzetten struweel en bos</t>
  </si>
  <si>
    <t>Afvoer nutrienten; verruiging tegengaan</t>
  </si>
  <si>
    <t>Verwijderen bosopslag</t>
  </si>
  <si>
    <t>Tb</t>
  </si>
  <si>
    <t>Stopzetten nitraatuitspoeling</t>
  </si>
  <si>
    <t>Vermesting tegengaan en verbeteren grondwaterkwaliteit</t>
  </si>
  <si>
    <t>Terugdringen nitraatuitspoeling</t>
  </si>
  <si>
    <t>Tegengaan vermesting</t>
  </si>
  <si>
    <t>Zaden galigaan opbrengen in verloren hoek</t>
  </si>
  <si>
    <t>Robuuster maken habitattype</t>
  </si>
  <si>
    <t>V</t>
  </si>
  <si>
    <t xml:space="preserve">Verbinden voortplantingslocaties door bosrandbeheer </t>
  </si>
  <si>
    <t>nee is klaar</t>
  </si>
  <si>
    <t>Opschonen drie vijvers en instellen peilbeheer</t>
  </si>
  <si>
    <t>Verwijderen nutrienten en verbeteren natuurlijke hydrologie</t>
  </si>
  <si>
    <t>definitief plan dec 2017</t>
  </si>
  <si>
    <t>ontwerpplan 4-6-2019</t>
  </si>
  <si>
    <t>gebiedsanalyse</t>
  </si>
  <si>
    <t>Provincie Limburg Provincie Gelderland</t>
  </si>
  <si>
    <t>waterschap limburg ?</t>
  </si>
  <si>
    <t>Gemeente Gennep</t>
  </si>
  <si>
    <t>nog niet van toepassing, grond is niet verworven</t>
  </si>
  <si>
    <t>Provincie, overige trekker onbekend</t>
  </si>
  <si>
    <t>vervallen dubbel 142.Bi.1304</t>
  </si>
  <si>
    <t xml:space="preserve">
20-8-2021: deze vervalt : was 60.000 pas aanvullend maar wrodt nu opgenomen bij dezelfde maatregel pas budget
oud: deze maatregel is door Inge aangepast zie regel 113 van dit spreadsheet. Er stond 25000 euro in deze regel geraamd maar dat moet op 0 gezet worden maar is er al wat uitgevoerd !) Nu is hier de nieuwe raming van €60.000,- gezet met beleidskader PAS dus is er nu een dubbel maatregelnummer 142.Oz.822 met PAS € 60.000,- en PAS aanvullend voor €60.000,- en beide zijn meegeteld in het N2000 plan Is dit nu een dubbeltellingsfout ????</t>
  </si>
  <si>
    <t>vervalt: 142.Oz.822</t>
  </si>
  <si>
    <t>M.143-1</t>
  </si>
  <si>
    <t>M.143-10</t>
  </si>
  <si>
    <t>M.143-11</t>
  </si>
  <si>
    <t>M.143-12</t>
  </si>
  <si>
    <t>M.143-13</t>
  </si>
  <si>
    <t>M.143-2</t>
  </si>
  <si>
    <t>M.143-3</t>
  </si>
  <si>
    <t>M.143-4</t>
  </si>
  <si>
    <t>M.143-5</t>
  </si>
  <si>
    <t>M.143-6</t>
  </si>
  <si>
    <t>M.143-7</t>
  </si>
  <si>
    <t>M.143-8</t>
  </si>
  <si>
    <t>M.143-9</t>
  </si>
  <si>
    <t>H6120</t>
  </si>
  <si>
    <t>H91F0</t>
  </si>
  <si>
    <t>H6430C</t>
  </si>
  <si>
    <t>Vervalt zie dezelfde maatregel maaar nu met pas geld: Uitvoeren integraal onderzoek naar standplaatscondities galigaan, inclusief ontwikkelen monitoringsprotocol (142.Oz.822)</t>
  </si>
  <si>
    <t>Drukbegrazing met paarden en/of schapen</t>
  </si>
  <si>
    <t>Dynamiek vergroten en pionierkarakter stimuleren</t>
  </si>
  <si>
    <t>Groepenkap of middenbosbeheer en strooisel verwijderen</t>
  </si>
  <si>
    <t>Afvoer voedingsstoffen en structuurbetering</t>
  </si>
  <si>
    <t>Omvormen naaldbos en verwijderen strooisel</t>
  </si>
  <si>
    <t>Duurzaam garanderen van de verschillende ontwikkelingsstadia van het bostype</t>
  </si>
  <si>
    <t>Selectieve houtkap en strooiselroof</t>
  </si>
  <si>
    <t>dynamiek; structuur verbeteren met verschillende ontwikkelingsstadia</t>
  </si>
  <si>
    <t>Uitrasteren grasland aangrenzend aan hardhoutooibos om spontane bosvorming te stimuleren ofwel aanplant</t>
  </si>
  <si>
    <t>Bosvorming; versterking robuustheid</t>
  </si>
  <si>
    <t>kleinschalig plaggen</t>
  </si>
  <si>
    <t>Experimenteel lokaal kunstmatig bekalken</t>
  </si>
  <si>
    <t>Aanvoer van basen; tegengaan verzuring</t>
  </si>
  <si>
    <t>Verlenging bestaande geul</t>
  </si>
  <si>
    <t>Versterken robuustheid habitat</t>
  </si>
  <si>
    <t>Uitmijnen recent verworven akkers en graslanden</t>
  </si>
  <si>
    <t>Robuustheid versterken; abiotiek verbeteren</t>
  </si>
  <si>
    <t>Aanvoeren rivierzand</t>
  </si>
  <si>
    <t>Versterken robuustheid</t>
  </si>
  <si>
    <t>Zadenrijk hooi en plaggen uitrijden</t>
  </si>
  <si>
    <t>Bevorderen kolonisatie en versterken robuustheid</t>
  </si>
  <si>
    <t>Bosrand open maken en evt strooisel verwijderen</t>
  </si>
  <si>
    <t>Terugzetten successie</t>
  </si>
  <si>
    <t>definitief plan 20-4-2017</t>
  </si>
  <si>
    <t>O.143-1</t>
  </si>
  <si>
    <t>Onderzoek naar verzuring bosbodem</t>
  </si>
  <si>
    <t>Mate van verzuring in Zeldersche Driessen vaststellen; uitwerken eventuele maatregelen tegen verzuring</t>
  </si>
  <si>
    <t>op 18-3-2019 iom Wim toegevoegd EN OP 5-4-2019 MAATREGELNR VAN Esle gekregen</t>
  </si>
  <si>
    <t>staat in vastgesteld ontwerp 14 jan GS Limburg en 16 mrt GS Noord Brabant op 19-3-2019 iom Wim toegevoegd EN OP 5-4-2019 MAATREGELNR VAN Esle gekregen</t>
  </si>
  <si>
    <t>staat in vastgesteld ontwerp 14 jan GS Limburg en 16 mrt GS Noord Brabant</t>
  </si>
  <si>
    <t>staat in vastgesteld ontwerp 14 jan GS Limburg en 16 mrt GS Noord Brabant  op 19-3-2019 iom Wim toegevoegd EN OP 5-4-2019 MAATREGELNR VAN Esle gekregen</t>
  </si>
  <si>
    <t>staat in vastgesteld ontwerp 14 jan GS Limburg en 16 mrt GS Noord Brabant op 18-3-2019 iom Wim toegevoegd EN OP 5-4-2019 MAATREGELNR VAN Esle gekregen
LET OP DEZE MAATREGEL KOMT 2X VOOR IVM PAS PERIODE 1 EN 2</t>
  </si>
  <si>
    <t>staat in vastgesteld ontwerp 14 jan GS Limburg en 16 mrt GS Noord Braban op 26-4-2019 iom Wim opgevoerd: deze maatregel was vergeten. Op 29-4- 2019 bij else aangevraagd en tevens op dezelfde dag ontvangen</t>
  </si>
  <si>
    <t>staat in vastgesteld ontwerp 14 jan GS Limburg en 16 mrt GS Noord Brabant
iom Wim op 27-11-2020 aangepast</t>
  </si>
  <si>
    <t>Deze maatregel is in het N2000 ook in Pas periode 2 opgenomen: verhouding kosten: 4/6 van het totaal</t>
  </si>
  <si>
    <t>toegevoegd op 15-3-2019 iom Jan-Erik: maatregelnr op 28-3-2019 van Else gekregen</t>
  </si>
  <si>
    <t>144.B.130</t>
  </si>
  <si>
    <t>144.B.131</t>
  </si>
  <si>
    <t>144.Bi.12</t>
  </si>
  <si>
    <t>144.Bi.86</t>
  </si>
  <si>
    <t>144.Bm.81</t>
  </si>
  <si>
    <t>144.C.104</t>
  </si>
  <si>
    <t>144.C.105</t>
  </si>
  <si>
    <t>144.C.106</t>
  </si>
  <si>
    <t>144.H.161</t>
  </si>
  <si>
    <t>144.H.39</t>
  </si>
  <si>
    <t>144.M.185</t>
  </si>
  <si>
    <t>144.Mo.112</t>
  </si>
  <si>
    <t>144.Mo.113</t>
  </si>
  <si>
    <t>144.Mo.114</t>
  </si>
  <si>
    <t>144.Mo.115</t>
  </si>
  <si>
    <t>144.Mo.116</t>
  </si>
  <si>
    <t>144.Mo.117</t>
  </si>
  <si>
    <t>144.Mo.118</t>
  </si>
  <si>
    <t>144.O.402</t>
  </si>
  <si>
    <t>144.Oz.25</t>
  </si>
  <si>
    <t>144.Oz.362</t>
  </si>
  <si>
    <t>144.Oz.401</t>
  </si>
  <si>
    <t>144.P.22</t>
  </si>
  <si>
    <t>144.P.367</t>
  </si>
  <si>
    <t>144.S.116</t>
  </si>
  <si>
    <t>144.S.364</t>
  </si>
  <si>
    <t>144.S.88</t>
  </si>
  <si>
    <t>144.Vh.198</t>
  </si>
  <si>
    <t>144.Vh.204</t>
  </si>
  <si>
    <t>145.B.101</t>
  </si>
  <si>
    <t>145.B.110</t>
  </si>
  <si>
    <t>145.B.124</t>
  </si>
  <si>
    <t>145.B.316</t>
  </si>
  <si>
    <t>145.B.319</t>
  </si>
  <si>
    <t>H2310</t>
  </si>
  <si>
    <t>H5130</t>
  </si>
  <si>
    <t>H2330</t>
  </si>
  <si>
    <t>H4010A, H7150</t>
  </si>
  <si>
    <t>extra begrazing van de geplagde en de bekalkte terreinen</t>
  </si>
  <si>
    <t>Successie vertragen</t>
  </si>
  <si>
    <t>Extra begrazing geplagde delen adelaarsvaren</t>
  </si>
  <si>
    <t>kwaliteit verbetering H2310</t>
  </si>
  <si>
    <t>Verwijderen naaldhout</t>
  </si>
  <si>
    <t>verbeteren kwaliteit hoogveenbos</t>
  </si>
  <si>
    <t>Kappen naaldbos</t>
  </si>
  <si>
    <t>Toename winddynamiek</t>
  </si>
  <si>
    <t>Vergroten draagvlak</t>
  </si>
  <si>
    <t>Informatievoorziening</t>
  </si>
  <si>
    <t>Benutten lokale expertise</t>
  </si>
  <si>
    <t>Burgerparticipatie</t>
  </si>
  <si>
    <t>Vervangen bestaande en plaatsen nieuwe borden</t>
  </si>
  <si>
    <t>Informatieborden</t>
  </si>
  <si>
    <t>Hydrologische herstel, plaatsen kantelstuw</t>
  </si>
  <si>
    <t>Herstel waterkwaliteit en waterkwantiteit</t>
  </si>
  <si>
    <t>Eventuele demping rabatten</t>
  </si>
  <si>
    <t>Maaien venoever</t>
  </si>
  <si>
    <t>Monitoring effecten steenmeel</t>
  </si>
  <si>
    <t>inzichtelijk maken van de effecten van steenmeel</t>
  </si>
  <si>
    <t>Effecten maatregelen tegen verdroging op de Vegetatie</t>
  </si>
  <si>
    <t>Effecten maatregelen tegen verdroging op de grondwaterstand</t>
  </si>
  <si>
    <t>Effecten maatregelen tegen verdroging op de  Grondwaterkwaliteit</t>
  </si>
  <si>
    <t>Inventarisatie van broedvogels om uitspraken te kunnen doen over de staat, instandhouding en trend</t>
  </si>
  <si>
    <t>Broedvogels</t>
  </si>
  <si>
    <t>Monitoren zwakgebufferd ven op infecties met watercrassula</t>
  </si>
  <si>
    <t>Watercrassula</t>
  </si>
  <si>
    <t>Veldbezoek en overleg met terreinbeheerder inzake stand van zaken uitvoering PAS-maatregelen</t>
  </si>
  <si>
    <t>Gebiedsschouw</t>
  </si>
  <si>
    <t xml:space="preserve">O </t>
  </si>
  <si>
    <t>Omvormen naaldbos</t>
  </si>
  <si>
    <t xml:space="preserve">Verbeteren abiotische omstandigheden </t>
  </si>
  <si>
    <t>Onderzoek kweekmethode vegetatie tbv bestrijding Watercrassula</t>
  </si>
  <si>
    <t>bestrijding Watercrassula</t>
  </si>
  <si>
    <t>Bepalen effectiviteit huidig onderzoek</t>
  </si>
  <si>
    <t>Plaggen delen adelaarsvaren</t>
  </si>
  <si>
    <t>Plaggen en bekalken gekapt naaldbos</t>
  </si>
  <si>
    <t>Opslag verwijderen</t>
  </si>
  <si>
    <t>Verbossing tegengaan</t>
  </si>
  <si>
    <t>Verwijderen organische sedimenten</t>
  </si>
  <si>
    <t>Vrijzetten venoever</t>
  </si>
  <si>
    <t>Vertragen successie</t>
  </si>
  <si>
    <t xml:space="preserve">extra begrazen </t>
  </si>
  <si>
    <t>vertragen successie</t>
  </si>
  <si>
    <t>ontwerplan 14 jan GS Limb, 16 mrt GS NB</t>
  </si>
  <si>
    <t>definitief plan 15-12-2020</t>
  </si>
  <si>
    <t>Gemeente Bergen</t>
  </si>
  <si>
    <t>toegevoegd op 21-3-2019 iovm Jan Erik  maatregelnr op 28-3-2019 van Else gekregen</t>
  </si>
  <si>
    <t>DD 7-6-2019: LET OP MAATREGEL KOMT NU 2X VOOR NL PERIODE 1 EN PERIODE 2 toegevoegd op 21-3-2019 iovm Jan Erik  maatregelnr op 28-3-2019 van Else gekregen</t>
  </si>
  <si>
    <t>volgens Milou: trekker is LL en maatregel is uitgevoerd</t>
  </si>
  <si>
    <t>volgens Milou maatregel uitgevoerd</t>
  </si>
  <si>
    <t>DD 7-6-2019: LET OP MAATREGEL KOMT NU 2X VOOR NL PERIODE 1 EN PERIODE  toegevoegd op 15-3-2019 iom Jan-Erik: maatregelnr op 28-3-2019 van Else gekregen</t>
  </si>
  <si>
    <t>DD 7-6-2019: LET OP MAATREGEL KOMT NU 2X VOOR NL PERIODE 1 EN PERIODE 2 toegevoegd op 15-3-2019 iom Jan-Erik: maatregelnr op 28-3-2019 van Else gekregen</t>
  </si>
  <si>
    <t>LET OP IS REEDS UITGEVOERD !</t>
  </si>
  <si>
    <t>145.Bk.101</t>
  </si>
  <si>
    <t>145.Bk.102</t>
  </si>
  <si>
    <t>145.Bk.103</t>
  </si>
  <si>
    <t>145.Bk.104</t>
  </si>
  <si>
    <t>145.Bm.81</t>
  </si>
  <si>
    <t>145.Bm.82</t>
  </si>
  <si>
    <t>145.Dv.41</t>
  </si>
  <si>
    <t>145.Ex.105</t>
  </si>
  <si>
    <t>145.Ex.106</t>
  </si>
  <si>
    <t>145.Ex.107</t>
  </si>
  <si>
    <t>145.H.109</t>
  </si>
  <si>
    <t>145.H.163</t>
  </si>
  <si>
    <t>145.H.167</t>
  </si>
  <si>
    <t>145.H.181</t>
  </si>
  <si>
    <t>145.H.237</t>
  </si>
  <si>
    <t>145.Mo.108</t>
  </si>
  <si>
    <t>145.Mo.109</t>
  </si>
  <si>
    <t>145.Mo.110</t>
  </si>
  <si>
    <t>145.Mo.111</t>
  </si>
  <si>
    <t>145.Om.112</t>
  </si>
  <si>
    <t>145.Oz.190</t>
  </si>
  <si>
    <t>145.Oz.452</t>
  </si>
  <si>
    <t>H9190</t>
  </si>
  <si>
    <t>Bk</t>
  </si>
  <si>
    <t>Opbrengen steenmeel</t>
  </si>
  <si>
    <t>Toevoer van bufferstoffen en herstel mineralenbalans bodem. Kwalificeerbaar naar het habitattype</t>
  </si>
  <si>
    <t>Oprengen steenmeel</t>
  </si>
  <si>
    <t>Toevoer van bufferstoffen en herstel mineralenbalans bodem: niet kwalificeerbaar naar het habitattype</t>
  </si>
  <si>
    <t>Bekalken vochtige heide</t>
  </si>
  <si>
    <t>Toevoer van bufferstoffen en herstel mineralenbalans bodem</t>
  </si>
  <si>
    <t>Opbrengen steenmeel in bossen</t>
  </si>
  <si>
    <t>tegengaan verzuring en herstellen mineralen balans bodem</t>
  </si>
  <si>
    <t>Aanvullende bronmaatregelen</t>
  </si>
  <si>
    <t xml:space="preserve">Wegvangen blankvoorn </t>
  </si>
  <si>
    <t>Beschermen van prioritaire soorten door predator weg te vangen</t>
  </si>
  <si>
    <t>Verwijderen watercrassula en opbrengen maaisel van zwakgebufferd ven</t>
  </si>
  <si>
    <t>Verwijderen exoten</t>
  </si>
  <si>
    <t>Wegvangen zonnebaars</t>
  </si>
  <si>
    <t>Verwijderen exoot voor ontwikkeling naar H3130</t>
  </si>
  <si>
    <t>Verspreidingsonderzoek stroomopwaarts (in Duitsland); daarna Verwijderen Reuzenbalsemien</t>
  </si>
  <si>
    <t>Herstel van bodemflora</t>
  </si>
  <si>
    <t>Sloten dempen</t>
  </si>
  <si>
    <t>Peilgestuurde drainage</t>
  </si>
  <si>
    <t>Verwijdeen overstort</t>
  </si>
  <si>
    <t>Verbeteren waterkwaliteit</t>
  </si>
  <si>
    <t>Aanleg stuwen</t>
  </si>
  <si>
    <t>Monitoring steenmmeel op droge heide</t>
  </si>
  <si>
    <t>in beeld brengen van effecten steenmeel</t>
  </si>
  <si>
    <t>Monitoring steenmmeel op overige heide</t>
  </si>
  <si>
    <t>Monitoring tbv exotenbestrijding Schijngenadekruid en Hypericum majus</t>
  </si>
  <si>
    <t>in beeld brengen van verspreiding</t>
  </si>
  <si>
    <t>Monitoren steenmeel oude eikenbossen</t>
  </si>
  <si>
    <t>herstel mineralenbalans bodem</t>
  </si>
  <si>
    <t>Om</t>
  </si>
  <si>
    <t>Opbrengen maaisel</t>
  </si>
  <si>
    <t>Onwikkeling H6120</t>
  </si>
  <si>
    <t>Hydrologisch onderzoek gericht op kwaliteit vennen en vochtige heide</t>
  </si>
  <si>
    <t>Vooronderzoek plaglocatie</t>
  </si>
  <si>
    <t>Bepalen geschikte plaglocatie</t>
  </si>
  <si>
    <t>Waterschap Limburg; Provincie</t>
  </si>
  <si>
    <t>toegevoegd op 22-3-2019 iovm Jan Erik  maatregelnr op 28-3-2019 van Else gekregen</t>
  </si>
  <si>
    <t>DD 7-6-2019: LET OP MAATREGEL KOMT NU 2X VOOR NL PERIODE 1 EN PERIODE 2toegevoegd op 21-3-2019 iovm Jan Erik  maatregelnr op 28-3-2019 van Else gekregen</t>
  </si>
  <si>
    <t>DD 7-6-2019: LET OP MAATREGEL KOMT NU 2X VOOR NL PERIODE 1 EN PERIODE 2.toegevoegd op 15-3-2019 iom Jan-Erik: maatregelnr op 28-3-2019 van Else gekregen en ;op 5-4-2019 door Else nieuwe nr gegeven omdat het oudere nr al gebruikt was voor een andere maatregel</t>
  </si>
  <si>
    <t xml:space="preserve">toegevoegd opl  8-11-2018 zie mail Peter R 7-9-2018 gs nota; deze maatr stond niet in mail maar wel opgevoerd hier </t>
  </si>
  <si>
    <t>toegevoegd opl  8-11-2018 zie mail Peter R 7-9-2018 gs nota; maatregelnr stond al in het plan !!</t>
  </si>
  <si>
    <t>toegevoegd op grond van def vaststelling GS Nummer op 24-9-2020 aangevraagd bij Else</t>
  </si>
  <si>
    <t>toegevoegd opl  8-11-2018 zie mail Peter R 7-9-2018 gs nota; !!</t>
  </si>
  <si>
    <t xml:space="preserve">toegevoegd op 8-11-2018 zie mail van peter R 1-10-2018 </t>
  </si>
  <si>
    <t>Sarsven en De Banen</t>
  </si>
  <si>
    <t>145.Oz.456</t>
  </si>
  <si>
    <t>145.Oz.457</t>
  </si>
  <si>
    <t>145.Oz.458</t>
  </si>
  <si>
    <t>145.P.128</t>
  </si>
  <si>
    <t>145.P.131</t>
  </si>
  <si>
    <t>145.P.307</t>
  </si>
  <si>
    <t>145.P.348</t>
  </si>
  <si>
    <t>145.P.95</t>
  </si>
  <si>
    <t>145.S.115</t>
  </si>
  <si>
    <t>145.S.118</t>
  </si>
  <si>
    <t>145.S.119</t>
  </si>
  <si>
    <t>145.S.120</t>
  </si>
  <si>
    <t>145.S.287</t>
  </si>
  <si>
    <t>145.S.335</t>
  </si>
  <si>
    <t>145.S.738</t>
  </si>
  <si>
    <t>145.S.89</t>
  </si>
  <si>
    <t>145.Vh.254</t>
  </si>
  <si>
    <t>145.Vh.258</t>
  </si>
  <si>
    <t>145.Vh.333</t>
  </si>
  <si>
    <t>146.Bi.141</t>
  </si>
  <si>
    <t>146.Bi.178</t>
  </si>
  <si>
    <t>146.Bm.81</t>
  </si>
  <si>
    <t>146.H.135</t>
  </si>
  <si>
    <t>146.H.136</t>
  </si>
  <si>
    <t>146.H.137</t>
  </si>
  <si>
    <t>146.H.138</t>
  </si>
  <si>
    <t>146.H.140</t>
  </si>
  <si>
    <t>146.H.166</t>
  </si>
  <si>
    <t>146.Mo.131</t>
  </si>
  <si>
    <t>146.N.C.304</t>
  </si>
  <si>
    <t>146.N.C.305</t>
  </si>
  <si>
    <t>146.N.M.2</t>
  </si>
  <si>
    <t>146.N.Oz.1</t>
  </si>
  <si>
    <t>146.N.Oz.500</t>
  </si>
  <si>
    <t>A249</t>
  </si>
  <si>
    <t>H7110B</t>
  </si>
  <si>
    <t>H3160</t>
  </si>
  <si>
    <t>Onderzoek naar omvang invloedgebied bos op vennen</t>
  </si>
  <si>
    <t>Inzicht in verdroging en toevoer van voedingsstoffen</t>
  </si>
  <si>
    <t>Alternatieven onderzoek bypass Eckeltse Beek</t>
  </si>
  <si>
    <t>Inzicht krijgen hoe je het alluviale bos weer kan vernatten</t>
  </si>
  <si>
    <t>verspreidingsonderzoek en staat van instandhouding</t>
  </si>
  <si>
    <t>Plaggen droge terreinen</t>
  </si>
  <si>
    <t>Terugzetten versnelde successie</t>
  </si>
  <si>
    <t>Handmatig plaggen</t>
  </si>
  <si>
    <t>Afvoer voedingsstoffen</t>
  </si>
  <si>
    <t>Plaggen natte terreinen</t>
  </si>
  <si>
    <t>Extra plaggen en bekalken droge terreinen</t>
  </si>
  <si>
    <t>Mozaïekstructuur versterken, successie vertragen, herstel basenvoorraad</t>
  </si>
  <si>
    <t>Meer windwerking, beter microklimaat</t>
  </si>
  <si>
    <t>Opslag verwijderen handmatig</t>
  </si>
  <si>
    <t>Verwijderen en afsteken wanden Reindersmeer</t>
  </si>
  <si>
    <t>Realiseren broedlocaties</t>
  </si>
  <si>
    <t>Verdrogings- en successiemaatregel</t>
  </si>
  <si>
    <t>Verbeteren hydrologie</t>
  </si>
  <si>
    <t>Verwijderen van organische sedimenten</t>
  </si>
  <si>
    <t>Verwijderen voedingsstoffen</t>
  </si>
  <si>
    <t>Tegengaan van beschaduwing en bladinwaai, herstel lokale hydrologie en tegengaan verlanding</t>
  </si>
  <si>
    <t>Vrijzetten venoever en bekalken inzijggebied</t>
  </si>
  <si>
    <t>Verwijdering voedingsstoffen, verlaging van invang depositie en toevoer van bufferstoffen</t>
  </si>
  <si>
    <t>Vrijstellen omgeving van bos</t>
  </si>
  <si>
    <t>Vergroten windwerking, verminderen bladinwaai, herstel hydrologie</t>
  </si>
  <si>
    <t>Akker naar grasland</t>
  </si>
  <si>
    <t>Omleiden beek</t>
  </si>
  <si>
    <t>Plaatsen gemaal</t>
  </si>
  <si>
    <t>Verondiepen en dempen watergangen</t>
  </si>
  <si>
    <t>Plaatsen stuwen</t>
  </si>
  <si>
    <t>Vaststellen staat van instandhouding</t>
  </si>
  <si>
    <t>PAS-monitoring</t>
  </si>
  <si>
    <t>c</t>
  </si>
  <si>
    <t>Versterken draagvlak en betrokkenheid; Burgerparticipatie en natuureducatie</t>
  </si>
  <si>
    <t>Verhogen draagvlak</t>
  </si>
  <si>
    <t>Voortgang evalueren; Contactgroep</t>
  </si>
  <si>
    <t>Intensieve monitoring op invasieve exoten watercreassula</t>
  </si>
  <si>
    <t>Kleinschalige infecties vroegtijdig registreren en aanpakken</t>
  </si>
  <si>
    <t>Verkennen potenties voor H3110 Uitbreiding zeer zwak gebufferd ven.</t>
  </si>
  <si>
    <t>Vaststellen mogelijkheden om zaadbank van gewenste oevervegetatie op te bouwen</t>
  </si>
  <si>
    <t>Onderzoek naar en vorming van zaadbank van gewenste planten (om concurrentie met watercrassula aan te kunnen na opschoning van vennen</t>
  </si>
  <si>
    <t>defintief plan 18-9-2018</t>
  </si>
  <si>
    <t>definitief plan 18-9-2018</t>
  </si>
  <si>
    <t>LET OP GEEN KOSTEN VOOR OPGENOMEN !</t>
  </si>
  <si>
    <t>op 25-10-2018 via mail van Else nummers van nieuwe maatregelen van Monique</t>
  </si>
  <si>
    <t>146.Oz.100</t>
  </si>
  <si>
    <t>146.Rr.1</t>
  </si>
  <si>
    <t>146.Vh.143</t>
  </si>
  <si>
    <t>146.Vh.199</t>
  </si>
  <si>
    <t>146.Vh.206</t>
  </si>
  <si>
    <t>146.Vh.213</t>
  </si>
  <si>
    <t>146.Vh.226</t>
  </si>
  <si>
    <t>146.VW.1</t>
  </si>
  <si>
    <t>147.Bi.35</t>
  </si>
  <si>
    <t>H3140hz</t>
  </si>
  <si>
    <t>Aanvullende monitoring kranswierwateren</t>
  </si>
  <si>
    <t>Rr</t>
  </si>
  <si>
    <t>ingeval zicht desondanks en onverwchts toch een omvangrijke infecte met watercrassula ontwikkelt in een van de venne zal de prov teneinde de instantdhoudingsdoelen en de economische ontwikkelingsruimte in het kader van de PAS veilig te stellen ad hov ingrijpende herstelmaatregelen tot stand brengen (droogleggen schoonmaken van exoten herinzaai metheoogde plantensoorten</t>
  </si>
  <si>
    <t>Verwijdering voedingsstoffen en verlaging invang depositie</t>
  </si>
  <si>
    <t>Verwijdering voedingsstoffen en verlaging van invang depositie</t>
  </si>
  <si>
    <t>Vw</t>
  </si>
  <si>
    <t>Aankoop nieuwe natuur en inrichting</t>
  </si>
  <si>
    <t>Actief mantel- en zoombeheer</t>
  </si>
  <si>
    <t>ontwerpplan: nov 2018: Let op: kosten lopen tm 2021!</t>
  </si>
  <si>
    <t>op 15-11-2018 op verzoek van Monique toegevoegd door Else</t>
  </si>
  <si>
    <t>COMMUNICATIE HEEFT in rapport geen apart nummer</t>
  </si>
  <si>
    <t>op 25-10-2018 via mail van Else nummers van nieuwe maatregelen van Monique: LET OP DEZE REGEL VERVANGT DUS OBJECTID 205 EN 284 LET OP EEN DEEL VAN DE KOSTEN IS AL BESCHIKT BIJ ID 205 ! MOET DUS HIER WEER OPGENOMEN WORDEN !</t>
  </si>
  <si>
    <t>Op 1-4-2019 opgenomen: Monitoring</t>
  </si>
  <si>
    <t>147.Bi.38</t>
  </si>
  <si>
    <t>147.C.121</t>
  </si>
  <si>
    <t>147.Dv.36</t>
  </si>
  <si>
    <t>147.Dv.37</t>
  </si>
  <si>
    <t>147.H.38</t>
  </si>
  <si>
    <t>147.I.39</t>
  </si>
  <si>
    <t>147.I.40</t>
  </si>
  <si>
    <t>147.Mo.141</t>
  </si>
  <si>
    <t>147.Mo.142</t>
  </si>
  <si>
    <t>147.Mo.143</t>
  </si>
  <si>
    <t>147.Mo.144</t>
  </si>
  <si>
    <t>147.Mo.145</t>
  </si>
  <si>
    <t>147.Mo.146</t>
  </si>
  <si>
    <t>147.Mo.147</t>
  </si>
  <si>
    <t>147.Mo.148</t>
  </si>
  <si>
    <t>147.Mo.149</t>
  </si>
  <si>
    <t>147.Mo.150</t>
  </si>
  <si>
    <t>147.Mo.151</t>
  </si>
  <si>
    <t>147.Mo.152</t>
  </si>
  <si>
    <t>147.Mo.153</t>
  </si>
  <si>
    <t>147.Mo.154</t>
  </si>
  <si>
    <t>147.Mo.155</t>
  </si>
  <si>
    <t>147.Mo.156</t>
  </si>
  <si>
    <t>147.Mo.157</t>
  </si>
  <si>
    <t>147.Mo.158</t>
  </si>
  <si>
    <t>147.Mo.159</t>
  </si>
  <si>
    <t>147.O.41</t>
  </si>
  <si>
    <t>147.Ow.42</t>
  </si>
  <si>
    <t>147.Ow.43</t>
  </si>
  <si>
    <t>147.Ow.44</t>
  </si>
  <si>
    <t>147.Oz.45</t>
  </si>
  <si>
    <t>147.Oz.46</t>
  </si>
  <si>
    <t>147.Oz.47</t>
  </si>
  <si>
    <t>alle habitattypen</t>
  </si>
  <si>
    <t>H3260A</t>
  </si>
  <si>
    <t>H9160A</t>
  </si>
  <si>
    <t>Bever</t>
  </si>
  <si>
    <t>Bittervoorn, kleine modderkruiper, Rivierdonderpad</t>
  </si>
  <si>
    <t>Ingrijpen in soortensamenstelling voor strooisellaagverbetering</t>
  </si>
  <si>
    <t>Tegen verzuring</t>
  </si>
  <si>
    <t>Actualiseren recreatiezonering t.b.v. bever en habitattypen</t>
  </si>
  <si>
    <t>Voorkomen betreden beektrajecten door vee</t>
  </si>
  <si>
    <t>Peilverhoging van de beken</t>
  </si>
  <si>
    <t>herstel grondwatersituatie</t>
  </si>
  <si>
    <t>stimuleren natuurbeheer  en inrichting SKNL/SVNL</t>
  </si>
  <si>
    <t>waterkwaliteit verbeteren en habitattype realiseren</t>
  </si>
  <si>
    <t>oevers en meanders geschikter maken voor vissen</t>
  </si>
  <si>
    <t>verbeteren leefgebied vissen</t>
  </si>
  <si>
    <t>Basismonitoring (structuur, basisvegatatiekartering, doelsoorten- en broedvogelkartering</t>
  </si>
  <si>
    <t>Waterranonkel</t>
  </si>
  <si>
    <t>eikenhaagbeukenbos</t>
  </si>
  <si>
    <t>vochtige alluviale bossen</t>
  </si>
  <si>
    <t>Sporeninventarisatie Bever</t>
  </si>
  <si>
    <t>Hakhoutbeheer</t>
  </si>
  <si>
    <t>Hydrologisch herstel</t>
  </si>
  <si>
    <t>Recreatiezonering</t>
  </si>
  <si>
    <t>Macrofauna (haften, libellen, steenvliegen kokerjuffers)</t>
  </si>
  <si>
    <t>Dagvlinders</t>
  </si>
  <si>
    <t>Vaatplanten</t>
  </si>
  <si>
    <t>Vissen (overige)</t>
  </si>
  <si>
    <t>Vogels</t>
  </si>
  <si>
    <t>Zoogdieren (waterspitsmuis)</t>
  </si>
  <si>
    <t>Oppervlaktewater</t>
  </si>
  <si>
    <t>Waterkwaliteit hoofdbeken</t>
  </si>
  <si>
    <t>Grondwaterstand</t>
  </si>
  <si>
    <t>Grondwaterkwaliteit</t>
  </si>
  <si>
    <t>Donker naaldhout omvormen naar loofbos/heide; binnen en buiten N2000-begrenzing</t>
  </si>
  <si>
    <t>Herstel lokale grondwatersituatie en verminderen stikstofinvang</t>
  </si>
  <si>
    <t>Bepalen waar bronvegetaties voor habotattypen voor H3260A zijn</t>
  </si>
  <si>
    <t>Inventarisatie bronvegetaties waterplanten</t>
  </si>
  <si>
    <t>Adequaat beheer groeiplaats van grote waterranonkel bovenstrooms (Scheidsgraaf-Noord) en ondersoort bepalen</t>
  </si>
  <si>
    <t>Verlies van beuken-eikenbossen door vernatting compenseren op andere locatie</t>
  </si>
  <si>
    <t>behoud van areaal van beuken-eikenbos met hulst</t>
  </si>
  <si>
    <t>Nader onderzoek naar maatregelen om water en slibkwaliteit te verbeteren</t>
  </si>
  <si>
    <t>Verbetering waterkwaliteit beek- en grondwater</t>
  </si>
  <si>
    <t>Vegetatiekartering naar uitbreidingsmogelijkheden habitattype (nader onderzoek naar mogelijkheden HT-zoekgebieden)</t>
  </si>
  <si>
    <t>uitbreiden van habitattype</t>
  </si>
  <si>
    <t>ontwerpplan: nov 2018</t>
  </si>
  <si>
    <t>Overige trekker onbekend</t>
  </si>
  <si>
    <t>kan volgens mail Monique 25okt2018 vervallen en moet samengevoegd worden met object 284. Tevens is er al  een deel beschikt (zie bijlage bij mail)
MAAR KAN NIET WEG OMDAT HET BEDAG VAN €100.000,- IN HET N2000 RAPPORT IN GS IS OPGENOMEN !!</t>
  </si>
  <si>
    <t>kan volgens mail Monique 25okt2018 vervallen. Staat er dubbel in en kosten opgenomen bij M147-1</t>
  </si>
  <si>
    <t>Zou kunnen vervallen maar is in uitvoering dus kan niet vervallen !kan volgens mail Monique 25okt2018 vervallen: is geen aparte maatregel en kosten opgeomen bij O.147-4</t>
  </si>
  <si>
    <t xml:space="preserve">Zou kunnen vervallen maar is in uitvoering dus kan niet vervallen. kan volgens mail Monique 25okt2018 vervallen: kosten opgenomen bij M147-6 object 210 en dit object staat er dubbel in !
</t>
  </si>
  <si>
    <t>147.V.48</t>
  </si>
  <si>
    <t>147.Vw.49</t>
  </si>
  <si>
    <t>M.147-1</t>
  </si>
  <si>
    <t>M.147-11</t>
  </si>
  <si>
    <t>M.147-12</t>
  </si>
  <si>
    <t>M.147-13</t>
  </si>
  <si>
    <t>M.147-14</t>
  </si>
  <si>
    <t>M.147-15</t>
  </si>
  <si>
    <t>aanpassen vispassage</t>
  </si>
  <si>
    <t>vistrek</t>
  </si>
  <si>
    <t>Grondverwerving en ontpachten om natuurbeheer  en inrichting te stimuleren</t>
  </si>
  <si>
    <t>Peilopzet Tungelroyse Beek mbv watermolens</t>
  </si>
  <si>
    <t>Herstellen lokale grondwatersituatie</t>
  </si>
  <si>
    <t>Herstel lokale en regionale grondwatersituatie</t>
  </si>
  <si>
    <t>Overleg met streek over mogelijkheden verbetering beekwaterlwaiteit</t>
  </si>
  <si>
    <t>Verbetering kwaliteit beekwater en lokale grondwater</t>
  </si>
  <si>
    <t>Verwijderen exoten (incl. strooisel) uit vochtig alluviaal bos en aanplant soorten met goed verteerbaar strooisel</t>
  </si>
  <si>
    <t>Tegengaan verzuring</t>
  </si>
  <si>
    <t>KAN VERVALLEN IS NU RN 147.Dv.36</t>
  </si>
  <si>
    <t>opm Monique mail 25okt18: kosten incl 80% staartkosten en 14000 m verdeeld over 3 pas perioden
kan ook samengevoegd worden met object 283 en is teven al € 7.000,- beschIkt (Gert-Jan weet dit) aan SBB maar nog niet uitgevoerd</t>
  </si>
  <si>
    <t>kan volgens mail Monique 25okt2018 vervallen: er is nl al € 7.000,- beschikt en uitgevoerd ! En staat er ook nog dubbel in NL BIJ OBJECTID 202 EN 202 KAN ERUIT
maAR KAN ER NIET UITOMDAT HET BEDRAG VAN € 9.000,- IN HET RAPPORT NAAR gs IS OPGENOMEN !</t>
  </si>
  <si>
    <t>opm Monique mail 25okt18: kosten incl 50% staartkosten</t>
  </si>
  <si>
    <t>kan volgens mail Monique 25okt2018 vervallen: viel onder objectnr 279, MAAR HET BEDRAG VAN 50.000 IS WEL MEEGENOMEN IN HET N2000 PLAN IN GS !! DUS NIET LATEN VERVALLEN</t>
  </si>
  <si>
    <t>M.147-19</t>
  </si>
  <si>
    <t>M.147-2</t>
  </si>
  <si>
    <t>M.147-3</t>
  </si>
  <si>
    <t>M.147-4</t>
  </si>
  <si>
    <t>M.147-5</t>
  </si>
  <si>
    <t>M.147-6</t>
  </si>
  <si>
    <t>M.147-7</t>
  </si>
  <si>
    <t>M.147-8</t>
  </si>
  <si>
    <t>M.147-9</t>
  </si>
  <si>
    <t>O.147-1</t>
  </si>
  <si>
    <t>O.147-2</t>
  </si>
  <si>
    <t xml:space="preserve">H1337, </t>
  </si>
  <si>
    <t>Actualiseren recreatiezonering tbv bever</t>
  </si>
  <si>
    <t>dempen lokale ontwateringsmiddelen (greppels,, sloten) binnen Natura-gebrenzing</t>
  </si>
  <si>
    <t>Experimenteel (proefvelden) hakhoutbeheer met strooiselroof introdoceren</t>
  </si>
  <si>
    <t>Optimalisatie van het bosbeheer</t>
  </si>
  <si>
    <t>Verwijderen exoten en aanplant boomsoorten (linde, es, enz.) met goed verteerbaar strooisel</t>
  </si>
  <si>
    <t>Verbeteren bossamenstelling Tegengaan verzuring</t>
  </si>
  <si>
    <t>Donker naaldhout omvormen naar loofbos of heide, binnen Natura-begrenzing</t>
  </si>
  <si>
    <t>Nader onderzoek naar mogelijkheden om regionale grondwater-situatie te herstellen</t>
  </si>
  <si>
    <t>Herstel van de regionale grondwatersituatie</t>
  </si>
  <si>
    <t>kan volgens mail Monique 25okt2018 vervallen: hoort bij object 279</t>
  </si>
  <si>
    <t xml:space="preserve">opm Monique mail 25okt2018 kosten opgenomen bij 147.OW.42 </t>
  </si>
  <si>
    <t>kan volgens mail Monique 25okt2018 vervallen. Staat er dubbel in en kosten opgenomen bij M147-5</t>
  </si>
  <si>
    <t>O.147-4</t>
  </si>
  <si>
    <t>O.147-5</t>
  </si>
  <si>
    <t>O.147-7</t>
  </si>
  <si>
    <t>O.147-8</t>
  </si>
  <si>
    <t>Onderzoek naar vermindering eutrofiering beekwater+ onderzoek nadere detaillering habitatvereisten</t>
  </si>
  <si>
    <t>Bepalen ondersoort grote waterranonkel in Scheidsgraaf Noord</t>
  </si>
  <si>
    <t>Onderzoek resultaten hakhoutbeheerproef</t>
  </si>
  <si>
    <t>monitoring van ontwikkeling kwaliteit</t>
  </si>
  <si>
    <t xml:space="preserve">Staat niet in def beheerplan maar wel in tabel tauw met juiste maatr nrs op 8nov18 door guido naar tauw gemaild: Deze maatregel staat in de  tauw gebiedsananlyse (blz40) dec 2017 en die is nadat het N2000 plan def is vastgesteld pas ingevoerd.
</t>
  </si>
  <si>
    <t>mrt 2019: staat in def N2000plan</t>
  </si>
  <si>
    <t>TOEVOEGEN</t>
  </si>
  <si>
    <t>tabel tauw met juiste maatr nrs op 8nov18 door guido naar tauw gemaild
sttat ook in def n2000 plan</t>
  </si>
  <si>
    <t xml:space="preserve">staat wel in PAS moedertabel zonder kosten Is correct. Maatregel staat in de gebiedsanalyse Swalmdal dec 2017 op pag 36 genoemd ! </t>
  </si>
  <si>
    <t>(let op nr bestaat niet in PAS moedertabel maar dit nr staat wel in def plan genoemd !!) nr is op 28-9-2020 toegevoegd</t>
  </si>
  <si>
    <t>mrt 2019: staat in def N2000plan: nr 6 en 13: dus in het defn2000 plan staat deze maatregel op 2 plaatsen maar in mijn tabel maar 1 keer genoemd !</t>
  </si>
  <si>
    <t xml:space="preserve">maar deze maatregel is wel uitgevoerd !: Deze staat niet in het def PLAN maar wel in het  gebiedanalyse Tauw Maatregel (gebiedsanalyse Swalmdal dec 2017 op pag 39 genoemd ! </t>
  </si>
  <si>
    <t>staat wel in def n2000 plan, echter in PAS moedertabel was het bedrag €25.000,- dat is nu € 75.000,-</t>
  </si>
  <si>
    <t>148.Aa.602</t>
  </si>
  <si>
    <t>148.B.432</t>
  </si>
  <si>
    <t>148.B.433</t>
  </si>
  <si>
    <t>148.Bi.300</t>
  </si>
  <si>
    <t>148.Bi.601</t>
  </si>
  <si>
    <t>148.Bm.81</t>
  </si>
  <si>
    <t>148.C.304</t>
  </si>
  <si>
    <t>148.C.305</t>
  </si>
  <si>
    <t>148.H.117</t>
  </si>
  <si>
    <t>148.I.119</t>
  </si>
  <si>
    <t>148.M.448</t>
  </si>
  <si>
    <t>148.N.B.450</t>
  </si>
  <si>
    <t>148.N.P.120</t>
  </si>
  <si>
    <t>148.N.S.501</t>
  </si>
  <si>
    <t>148.N.U.101</t>
  </si>
  <si>
    <t>148.N.Vw.300</t>
  </si>
  <si>
    <t>148.Op.449</t>
  </si>
  <si>
    <t>148.Oz.300</t>
  </si>
  <si>
    <t>148.Oz.400</t>
  </si>
  <si>
    <t xml:space="preserve">H6120 </t>
  </si>
  <si>
    <t>Na-beweiding</t>
  </si>
  <si>
    <t>Afvoer nutriënten</t>
  </si>
  <si>
    <t>Jaarrond begrazing</t>
  </si>
  <si>
    <t>H6120 leefbaar maken</t>
  </si>
  <si>
    <t xml:space="preserve">Verbeteren kwaliteit </t>
  </si>
  <si>
    <t>Contactgroep</t>
  </si>
  <si>
    <t>Afkoppelen riooloverstorten</t>
  </si>
  <si>
    <t>Terugdringen riooloverstorten</t>
  </si>
  <si>
    <t>Maai- en afvoerbeheer</t>
  </si>
  <si>
    <t>Afvoeren nutriënten</t>
  </si>
  <si>
    <t xml:space="preserve">Uitbreiden begrazing </t>
  </si>
  <si>
    <t>Meer licht op de beek</t>
  </si>
  <si>
    <t>Veiligstellen hr-type vanwege huidige minimale staat van instandhouding</t>
  </si>
  <si>
    <t>verwijderen bosopslag houtwal</t>
  </si>
  <si>
    <t>verwerven houtwal</t>
  </si>
  <si>
    <t>Op</t>
  </si>
  <si>
    <t>Opruimen hoogwatervuil en verwijderen bosopslag</t>
  </si>
  <si>
    <t>Herstel graslanden (kwaliteit)</t>
  </si>
  <si>
    <t>Onderzoek voorafgaand aan verwijderen oeverbestorting</t>
  </si>
  <si>
    <t>Bepalen natuurlijke rivierdynamiek</t>
  </si>
  <si>
    <t>Onderzoek naar effecten lokale en regionale hydrologie</t>
  </si>
  <si>
    <t>Gemeente Roermond</t>
  </si>
  <si>
    <t>toegevoegd opl  8-11-2018 zie mail Peter R 7-9-2018 gs nota; maatregelnr stond al in het plan !! Maar heeft geen nummer Nr op 28-9-2020 toegevoegd</t>
  </si>
  <si>
    <t>zou kunnen vervallen maar is in uitvoering of gereed dusniet laten vervallen kan vervallen vindt niet meer plaats maar is volgens anne al gereed</t>
  </si>
  <si>
    <t>op 25-10-2018 via mail van Else nummers van nieuwe maatregelen van Daan</t>
  </si>
  <si>
    <t>dd 13-6-2019 deze maatregel toegevoegd: was nav een zienswijze extra toegevoegd. Staat op blz 115 van het def N2000 plan</t>
  </si>
  <si>
    <t>148.Oz.601</t>
  </si>
  <si>
    <t>148.Vw.465</t>
  </si>
  <si>
    <t>monitoring geen apart nummer</t>
  </si>
  <si>
    <t>149.B.316</t>
  </si>
  <si>
    <t>149.Bi.300</t>
  </si>
  <si>
    <t>149.Bi.942</t>
  </si>
  <si>
    <t>149.Bi.945</t>
  </si>
  <si>
    <t>149.Bm.81</t>
  </si>
  <si>
    <t>149.C.101</t>
  </si>
  <si>
    <t>149.C.102</t>
  </si>
  <si>
    <t>149.C.103</t>
  </si>
  <si>
    <t>149.C.105</t>
  </si>
  <si>
    <t>Nader onderzoek</t>
  </si>
  <si>
    <t>Oplossen leemten in kennis</t>
  </si>
  <si>
    <t>Aankoop stroomdalgrasland</t>
  </si>
  <si>
    <t>Mogelijk maken om herstelmaatregelen in te voeren</t>
  </si>
  <si>
    <t xml:space="preserve">Mo </t>
  </si>
  <si>
    <t>ja geen nr maar tekst</t>
  </si>
  <si>
    <t>Kartering waterplantengemeenschap van stromende beken (vlakdekkend)</t>
  </si>
  <si>
    <t>Vegatatie</t>
  </si>
  <si>
    <t>Inventariseren Vlottende waterranonkel</t>
  </si>
  <si>
    <t>Flora</t>
  </si>
  <si>
    <t>Kartering SNL N12.02 tbv ontwikkeling stroomdalgrasland</t>
  </si>
  <si>
    <t xml:space="preserve">ja </t>
  </si>
  <si>
    <t>Kartering typische en aandachtssoorten</t>
  </si>
  <si>
    <t>Veldbezoek en overleg met terreinbeheerder inzake stand van zaken uitvoering PAS maatregelen</t>
  </si>
  <si>
    <t>Continueren beperkt meetnet ontwikkeling waterkwaliteit-/kwantiteit na hydrologisch onderzoek</t>
  </si>
  <si>
    <t>Inventarisatie van individuen en kwaliteit leefgebied om uitspraken te kunnen doen over de staat, instandhouding, trend, populatie en leefgebied</t>
  </si>
  <si>
    <t>Zeggekorfslak</t>
  </si>
  <si>
    <t>Staken periodiek verwijderen berken het Loom</t>
  </si>
  <si>
    <t>Verbeteren kwaliteit</t>
  </si>
  <si>
    <t>Ingrijpen in soorten samenstelling</t>
  </si>
  <si>
    <t>Creëren golvende bosrand</t>
  </si>
  <si>
    <t>leefgebeid vergroting</t>
  </si>
  <si>
    <t>vergroten draagvlak</t>
  </si>
  <si>
    <t>zie bij omschrijving</t>
  </si>
  <si>
    <t>ja maar is nr 104 in rapport</t>
  </si>
  <si>
    <t>Actualisatie van recreatiezoneringsplan Meinweg aan habitattypenkaart</t>
  </si>
  <si>
    <t>Behoud van voldoende rust in het leefgebied</t>
  </si>
  <si>
    <t>definitief plan 4-6-2019</t>
  </si>
  <si>
    <t>Gemeente Roerdalen</t>
  </si>
  <si>
    <t>Deze maatregel op 8-4-2019 door Eric toegevoegd: monitoring staat wel in N2000 rapport ( op blz 114 zonder maatregelnr) maar niet in de PAS tabel</t>
  </si>
  <si>
    <t>Kan vervallen zit nu in 149.H.109: klopt nr 149.Oz.300 staat nietin N2000 Meinweg van okt 2018. Schijnt trouwens al klaar te zijn</t>
  </si>
  <si>
    <t>Kan vervallen zit nu in 149.H.109 klopt nr 149.Oz.400 staat nietin N2000 Meinweg van okt 2018</t>
  </si>
  <si>
    <t>op 25-10-2018 via mail van Else nummers van nieuwe maatregelen van Daan LET OP DIT ONDERZOEK IS BEGIN 2018 OPGESTART (ARNOLD BAKKER)  DUS LOOPT !!</t>
  </si>
  <si>
    <t>in beheerplan is bij knelpunt K4 Beheer een uitbreiding van deze maatregel opgenomen tbv "extrabeheer in zwijnen exclosure" a 30.000,-</t>
  </si>
  <si>
    <t>149.H.109</t>
  </si>
  <si>
    <t>149.I.101</t>
  </si>
  <si>
    <t>149.Mo.26</t>
  </si>
  <si>
    <t>149.Mo.27</t>
  </si>
  <si>
    <t>149.Mo.28</t>
  </si>
  <si>
    <t>149.Mo.29</t>
  </si>
  <si>
    <t>149.Mo.30</t>
  </si>
  <si>
    <t>149.Mo.31</t>
  </si>
  <si>
    <t>149.Mo.32</t>
  </si>
  <si>
    <t>149.Mo.33</t>
  </si>
  <si>
    <t>149.O.1192</t>
  </si>
  <si>
    <t>149.O.285</t>
  </si>
  <si>
    <t>149.Oz.300</t>
  </si>
  <si>
    <t>149.Oz.400</t>
  </si>
  <si>
    <t>149.Oz.401</t>
  </si>
  <si>
    <t>149.Oz.402</t>
  </si>
  <si>
    <t>149.Oz.403</t>
  </si>
  <si>
    <t>149.Oz.404</t>
  </si>
  <si>
    <t>149.Oz.405</t>
  </si>
  <si>
    <t>149.P.306</t>
  </si>
  <si>
    <t>149.P.354</t>
  </si>
  <si>
    <t>149.S.286</t>
  </si>
  <si>
    <t>149.S.334</t>
  </si>
  <si>
    <t>149.Vh.255</t>
  </si>
  <si>
    <t>H1096</t>
  </si>
  <si>
    <t>Dempen greppels</t>
  </si>
  <si>
    <t>Extra poelen en Natura-2000 corridor creëren</t>
  </si>
  <si>
    <t>leefgebied vergroting en verbinding Roerdal</t>
  </si>
  <si>
    <t>effecten maatregelen tegen verdroging</t>
  </si>
  <si>
    <t>Inventarisatie van broedvogels om uitspraken te kunnen doen over de staat instandhouding en trend van verschillende habitattypen.</t>
  </si>
  <si>
    <t>Ontwikkelingen in de populatie volgen in relatie tot de uit te voeren maatregelen.</t>
  </si>
  <si>
    <t>Kamsalamander</t>
  </si>
  <si>
    <t>Het effect van de droogval bepalen op de populatie in de Boschbeek</t>
  </si>
  <si>
    <t>Beekprik</t>
  </si>
  <si>
    <t xml:space="preserve">Ontwikkelingen in de populatie volgen waardoor eventuele maatregelen uitgevoerd moeten worden voor aangewezen natuurwaarden </t>
  </si>
  <si>
    <t>Populatie beter in kaart brengen, waardoor eventueel aangescherpt beheer kan worden uitgevoerd. Om schade aan aangewezen natuurwaarden te voorkomen.</t>
  </si>
  <si>
    <t>Wild zwijn</t>
  </si>
  <si>
    <t>Omvormen naaldbos naar loofbos</t>
  </si>
  <si>
    <t>Herstel hydrologie, verbetering kwaliteit</t>
  </si>
  <si>
    <t>Omvormen naaldbos naar heide/ loofbos</t>
  </si>
  <si>
    <t>In kaart brengen en dempen geulen</t>
  </si>
  <si>
    <t>Tegengaan ontwatering</t>
  </si>
  <si>
    <t>Onderzoek Gevolgen dempen deel Boschbeek</t>
  </si>
  <si>
    <t>herstel hydrologie</t>
  </si>
  <si>
    <t>Onderzoek naar effecten bever</t>
  </si>
  <si>
    <t>bepalen effecten bever op habitattypen en soort.</t>
  </si>
  <si>
    <t>Bepalen populatie grootte beekprik AANGEPASTE OMSCHRIJVING: Onderzoek: Mogelijkheden bepalen voor het creeren van een duurzame beekprik populatie in de Boschbeek</t>
  </si>
  <si>
    <t>Onderzoek: Beter in kaart brengen huidige leefgebieden</t>
  </si>
  <si>
    <t>verbeteren leefgebiedenkaarten</t>
  </si>
  <si>
    <t>Onderzoek: Bepaling van de trend boomleeuwerik</t>
  </si>
  <si>
    <t>Tegengaan versnelde successie</t>
  </si>
  <si>
    <t>Oevers opschonen</t>
  </si>
  <si>
    <t>Tegengaan van dichtgroeien oeverzone</t>
  </si>
  <si>
    <t>letop: op pag 140 staat een deel van deze maatregel op PAS vastgesteld op een deel op PAS-aaanvullend !! Volgens Fred is dit allemaal gewoon PAS: rapport wordt tzt daarop aangepast</t>
  </si>
  <si>
    <t>op 16-4-2019 met Fred ingevuld en op 19-4-2019 maatregelnr van Else gekregen</t>
  </si>
  <si>
    <t>op 16-4-2019 met Fred ingevuld</t>
  </si>
  <si>
    <t>150.A.1108</t>
  </si>
  <si>
    <t>150.Ad.102</t>
  </si>
  <si>
    <t>150.Ad.103</t>
  </si>
  <si>
    <t>150.Ad.670</t>
  </si>
  <si>
    <t>150.Bi.1193</t>
  </si>
  <si>
    <t>150.Bm.677</t>
  </si>
  <si>
    <t>150.C.111</t>
  </si>
  <si>
    <t>150.C.112</t>
  </si>
  <si>
    <t>H1061</t>
  </si>
  <si>
    <t>H6510A</t>
  </si>
  <si>
    <t>A aanleg bufferzone landgoed hoosden (inrichting)</t>
  </si>
  <si>
    <t>Stopzetten aanvoer nutriënten via belast grondwater</t>
  </si>
  <si>
    <t>Ad</t>
  </si>
  <si>
    <t>Grensoverschreidend leefgebied ontwikkelen</t>
  </si>
  <si>
    <t>leefgebied vergroten voor donker pimpernelblauwtje</t>
  </si>
  <si>
    <t>Opstellen beheerplan</t>
  </si>
  <si>
    <t>opstellen beheerplan</t>
  </si>
  <si>
    <t>Ad advisering specifiek hooilandbeheer</t>
  </si>
  <si>
    <t>Loket instellen voor advisering over het benodigde beheer tbv instandhouding leefgebied Donker pimpernelblauwtje.</t>
  </si>
  <si>
    <t>Bi verwijderen populieren</t>
  </si>
  <si>
    <t>Verbeteren standplaats van het habitattype</t>
  </si>
  <si>
    <t>Bm Verordening veehouderij en Natura 2000</t>
  </si>
  <si>
    <t>Extra terugdringen stikstof-depositie</t>
  </si>
  <si>
    <t>tbv informatie N2000</t>
  </si>
  <si>
    <t>op 16-4-2019 met Fred ingevuld. Trekker op 14-10-2020 iom Jan Boeren en Micha van Hoof (zie mail dd 7 en 8 okt 2020) ingevuld. Is dus nog niet uitgeoverd !</t>
  </si>
  <si>
    <t>op 23-7-2019 toegevoegd: op 27-8-2019 van Else maatregelnr gekregen</t>
  </si>
  <si>
    <t>150.Ex.115</t>
  </si>
  <si>
    <t>150.Gp.686</t>
  </si>
  <si>
    <t>150.H.1087</t>
  </si>
  <si>
    <t>150.H.1089</t>
  </si>
  <si>
    <t>150.H.1167</t>
  </si>
  <si>
    <t>150.H.201</t>
  </si>
  <si>
    <t>150.H.202</t>
  </si>
  <si>
    <t>150.H.203</t>
  </si>
  <si>
    <t>150.I.204</t>
  </si>
  <si>
    <t>150.I.205</t>
  </si>
  <si>
    <t>150.I.689</t>
  </si>
  <si>
    <t>150.I.690</t>
  </si>
  <si>
    <t>150.I.691</t>
  </si>
  <si>
    <t>150.M.696</t>
  </si>
  <si>
    <t>150.M.701</t>
  </si>
  <si>
    <t>150.Mo.121</t>
  </si>
  <si>
    <t>150.Mo.122</t>
  </si>
  <si>
    <t>150.Mo.123</t>
  </si>
  <si>
    <t>150.Mo.124</t>
  </si>
  <si>
    <t>150.Mo.125</t>
  </si>
  <si>
    <t>150.Mo.126</t>
  </si>
  <si>
    <t>150.Mo.127</t>
  </si>
  <si>
    <t>150.Mo.128</t>
  </si>
  <si>
    <t>150.Nd.130</t>
  </si>
  <si>
    <t>150.Op.132</t>
  </si>
  <si>
    <t>150.Op.133</t>
  </si>
  <si>
    <t>150.Op.134</t>
  </si>
  <si>
    <t>150.Oz.1207</t>
  </si>
  <si>
    <t>150.Oz.136</t>
  </si>
  <si>
    <t>150.Oz.137</t>
  </si>
  <si>
    <t>150.Oz.138</t>
  </si>
  <si>
    <t>150.Oz.139</t>
  </si>
  <si>
    <t>150.Oz.140</t>
  </si>
  <si>
    <t>150.Oz.141</t>
  </si>
  <si>
    <t>150.Oz.142</t>
  </si>
  <si>
    <t>150.Oz.143</t>
  </si>
  <si>
    <t>150.Oz.144</t>
  </si>
  <si>
    <t>150.Oz.145</t>
  </si>
  <si>
    <t>150.Oz.146</t>
  </si>
  <si>
    <t>150.Oz.147</t>
  </si>
  <si>
    <t>150.Oz.708</t>
  </si>
  <si>
    <t>150.Oz.709</t>
  </si>
  <si>
    <t>150.S.692</t>
  </si>
  <si>
    <t>150.Tm.711</t>
  </si>
  <si>
    <t>150.U.1218</t>
  </si>
  <si>
    <t>150.U.1219</t>
  </si>
  <si>
    <t>150.V.148</t>
  </si>
  <si>
    <t>H91EOC</t>
  </si>
  <si>
    <t xml:space="preserve">H91EOC </t>
  </si>
  <si>
    <t>H1134</t>
  </si>
  <si>
    <t>H1037</t>
  </si>
  <si>
    <t>H1095</t>
  </si>
  <si>
    <t>H1099</t>
  </si>
  <si>
    <t>H1145</t>
  </si>
  <si>
    <t>H1163</t>
  </si>
  <si>
    <t>H3260</t>
  </si>
  <si>
    <t>Bamboe verwijderen Turfkoelen</t>
  </si>
  <si>
    <t>exotenbestrijding</t>
  </si>
  <si>
    <t>Gp</t>
  </si>
  <si>
    <t>Gp opkweek en uitplanten grote pimpernel danwel verzamelen en uitzaaien zaden grote pimpernel</t>
  </si>
  <si>
    <t>Bijdrage aan ontwikkeling van Glanshaverhooilanden naar leefgebied ten behoeve van Donker pimpernelblauwtje</t>
  </si>
  <si>
    <t>H uitvoering van de ggor-pas.maatregelen roer</t>
  </si>
  <si>
    <t>Herstel hydrologie; o.a vernattingsmaatregelen om verdroging tegen te gaan alsmede maatregelen tegen verdere verrijking</t>
  </si>
  <si>
    <t>H realisatie en inrichting goud-groene natuurzone omgeving Flinke Ven-Turfkoelen</t>
  </si>
  <si>
    <t>Benodigd voor mogelijk maken uitvoering GGOR-maatregelen</t>
  </si>
  <si>
    <t>H afdammen sloten landgoed hoosden</t>
  </si>
  <si>
    <t>Tegengaan verdere verdroging tbv behoud habitattype</t>
  </si>
  <si>
    <t>Aanleg greppels</t>
  </si>
  <si>
    <t>verzuring voorkomen door kwel</t>
  </si>
  <si>
    <t>tegengaan verdroging tbv turfkoelen</t>
  </si>
  <si>
    <t>Aantakken meanders / afspraken maken met particulieren</t>
  </si>
  <si>
    <t>Meanders moeten weer vol water lopen</t>
  </si>
  <si>
    <t>leefgebied verbeteren voor gaffellibel</t>
  </si>
  <si>
    <t>Bebording onderhoud Vlinderpad</t>
  </si>
  <si>
    <t>geleiden van recreanten</t>
  </si>
  <si>
    <t>I herinrichting bolwergweg</t>
  </si>
  <si>
    <t>Ontwikkeling van leefgebied geschikt voor Donker pimpernelblauwtje</t>
  </si>
  <si>
    <t>I herinrichting vlootbeek fase 3</t>
  </si>
  <si>
    <t>I inrichting extra ha's t.b.v. leefgebied H1061</t>
  </si>
  <si>
    <t>Ontwikkeling van (nieuw) leefgebied voor vlindersoort Donker pimpernelblauwtje</t>
  </si>
  <si>
    <t>M extensief maaibeheer bermen t.b.v. H1061</t>
  </si>
  <si>
    <t>Behoud leefgebied Donker pimpernelblauwtje (H1061)</t>
  </si>
  <si>
    <t>M hooibeheer</t>
  </si>
  <si>
    <t>Tegengaan effecten stikstofophoping, afvoer nutriënten, instandhouden en ontwikkelen Glanshavervegetaties ten behoeve van ontwikkeling leefgebied Donker pimpernelblauwtje.</t>
  </si>
  <si>
    <t>Kartering</t>
  </si>
  <si>
    <t>tbv zeggekorfslak</t>
  </si>
  <si>
    <t>Monitoring</t>
  </si>
  <si>
    <t>tbv de zeeprik</t>
  </si>
  <si>
    <t>tbv de beekprik</t>
  </si>
  <si>
    <t>tbv de rivierprik</t>
  </si>
  <si>
    <t>tbv de bittervoorn</t>
  </si>
  <si>
    <t>tbv de grote modderkruiper</t>
  </si>
  <si>
    <t>tbv de rivierdonderpad</t>
  </si>
  <si>
    <t>tbv de kamsalamander</t>
  </si>
  <si>
    <t>laten liggen omgevallen bomen</t>
  </si>
  <si>
    <t>Puin ruimen</t>
  </si>
  <si>
    <t>baggeren meanders</t>
  </si>
  <si>
    <t>verbeteren leefgebied bittervoorn</t>
  </si>
  <si>
    <t>Onderhoud poel kasteel Daelenbroeck</t>
  </si>
  <si>
    <t>verbeteren leefgebied kamsalamander</t>
  </si>
  <si>
    <t>Oz onderzoek waterkwaliteit vml vuilstort Hammerhof</t>
  </si>
  <si>
    <t>Verbetering standplaats habitattype.</t>
  </si>
  <si>
    <t>Onderzoek stroombanen Paarlo</t>
  </si>
  <si>
    <t>inzicht krijgen in nutrientenstromen</t>
  </si>
  <si>
    <t>Onderzoek waterkwaliteit Hammerhof</t>
  </si>
  <si>
    <t>inzicht krijgen wat de oorzaak van de slechte waterkwaliteit veroorzaakt</t>
  </si>
  <si>
    <t>Monitoringssystemathiek uitwerken</t>
  </si>
  <si>
    <t>monitoren zeggekorfslak</t>
  </si>
  <si>
    <t>Nulmeting</t>
  </si>
  <si>
    <t>nulmeting zeggekorfslak</t>
  </si>
  <si>
    <t>Staat van instandhouding en trend bepalen</t>
  </si>
  <si>
    <t>tbv bittervoorn</t>
  </si>
  <si>
    <t>Invloed bepalen kroosbedekking op de bittervoorn</t>
  </si>
  <si>
    <t>meer inzicht krijgen in randvoorwaarden voor de levencyclus bittervoorn</t>
  </si>
  <si>
    <t>tbv modderkruiper</t>
  </si>
  <si>
    <t>nulmeting kamsalamander</t>
  </si>
  <si>
    <t>Onderzoek om poelen visvrij te krijgen en houden</t>
  </si>
  <si>
    <t>Onderzoek naar faunavoorziening Keulsebaan</t>
  </si>
  <si>
    <t>tbv leefgebied kamsalamander</t>
  </si>
  <si>
    <t>tbv de waterranonkel</t>
  </si>
  <si>
    <t>ja maar nr is misschien 150.Oz.708</t>
  </si>
  <si>
    <t>Uitvoeren fostaat onderzoek Vlootbeekdal</t>
  </si>
  <si>
    <t>tbv betere leefomgeving Pimpernelblauwtje</t>
  </si>
  <si>
    <t>Oz Onderzoek kansrijke locaties Glanshaverhooilanden voor Donker pimpernelblauwtje</t>
  </si>
  <si>
    <t>Bij het inrichten van leefgebied voor het Donker pimpernelblauwtje en de ontwikkeling van het habitattype Glanshaverhooiland is het beeld brengen van potentieel kansrijke percelen noodzakelijk.</t>
  </si>
  <si>
    <t>Oz onderzoek waardplant en -mier na inrichting</t>
  </si>
  <si>
    <t>Duidelijkheid over preciese eisen die waardplant en waardmier aan hun omgeving stellen. Dit kan alleen via intensieve monitoring</t>
  </si>
  <si>
    <t>S verwijderen bosopslag bermen t.b.v. H1061</t>
  </si>
  <si>
    <t>Behoud leefgebied Donker pimpernelblauwtje</t>
  </si>
  <si>
    <t>Tm</t>
  </si>
  <si>
    <t>Tm transplantatie mierennesten</t>
  </si>
  <si>
    <t>Ten behoeve van de ontwikkeling van het leefgebeid voor het Donker pimpernelblauwtje</t>
  </si>
  <si>
    <t>U uitbreiding t.b.v. behoud habitattype</t>
  </si>
  <si>
    <t>Behoud habitattype en verminderen randinvloeden</t>
  </si>
  <si>
    <t>Uitbreiding leefgebied hammerhof en hoosden</t>
  </si>
  <si>
    <t>uitbreiding zeggekorfslak</t>
  </si>
  <si>
    <t>Ontwikkelen bosstroken/verbindingzones</t>
  </si>
  <si>
    <t>leefgebied vergroten voor gaffellibel</t>
  </si>
  <si>
    <t>Leo had al nieuw nr gevraagd staat nu in database Else</t>
  </si>
  <si>
    <t>Leo had al nieuw nr gevraagd nummer staat niet in database Else dus nog aanvragen</t>
  </si>
  <si>
    <t>wel geld, geen nummer in rapport</t>
  </si>
  <si>
    <t>Bunder- en Elslooërbos</t>
  </si>
  <si>
    <t>153.Aa.28</t>
  </si>
  <si>
    <t>153.Bi.25</t>
  </si>
  <si>
    <t>153.Bi.26</t>
  </si>
  <si>
    <t>153.Bi.27</t>
  </si>
  <si>
    <t>153.Ex.15</t>
  </si>
  <si>
    <t>153.Ex.20</t>
  </si>
  <si>
    <t>153.Ex.21</t>
  </si>
  <si>
    <t>153.Ex.24</t>
  </si>
  <si>
    <t>153.H.18</t>
  </si>
  <si>
    <t>153.H.24</t>
  </si>
  <si>
    <t>153.H.25</t>
  </si>
  <si>
    <t>153.H.29</t>
  </si>
  <si>
    <t>153.Oz.17</t>
  </si>
  <si>
    <t>153.Oz.19</t>
  </si>
  <si>
    <t>153.Oz.21</t>
  </si>
  <si>
    <t>153.Oz.22</t>
  </si>
  <si>
    <t>153.Oz.23</t>
  </si>
  <si>
    <t>153.Oz.24</t>
  </si>
  <si>
    <t>153.R.26</t>
  </si>
  <si>
    <t>153.Vw.16</t>
  </si>
  <si>
    <t>153.Vw30</t>
  </si>
  <si>
    <t>Communicatie geen apart nummer</t>
  </si>
  <si>
    <t>M.153-1</t>
  </si>
  <si>
    <t>M.153-12</t>
  </si>
  <si>
    <t>M.153-14</t>
  </si>
  <si>
    <t>M.153-2</t>
  </si>
  <si>
    <t>M.153-3</t>
  </si>
  <si>
    <t>M.153-5 / M.153-13-b</t>
  </si>
  <si>
    <t>M.153-7</t>
  </si>
  <si>
    <t>M.153-8</t>
  </si>
  <si>
    <t>M.153-9</t>
  </si>
  <si>
    <t>nr niet nodig:  onderzoek zit in ander project</t>
  </si>
  <si>
    <t>H9160B</t>
  </si>
  <si>
    <t>H7220</t>
  </si>
  <si>
    <t>budget areaaluitbreidig</t>
  </si>
  <si>
    <t>H1078</t>
  </si>
  <si>
    <t>uitvoeren maatregelen op basis van BBP</t>
  </si>
  <si>
    <t>Exoten bestrijding</t>
  </si>
  <si>
    <t>Bestrijding Japanse duizendknoop</t>
  </si>
  <si>
    <t>Bestrijden/verwijderen van exoten en niet-gebiedseigen boomsoorten</t>
  </si>
  <si>
    <t>maatregelen op basis Onderzoek hydro- en morfodynamiek bronnen en bronlopen t.b.v. versterking kalktufvorming</t>
  </si>
  <si>
    <t>Onderzoek hydro- en morfodynamiek bronnen en bronlopen t.b.v. versterking kalktufvorming</t>
  </si>
  <si>
    <t>Opstellen bosbeheerplan (BBP)</t>
  </si>
  <si>
    <t>Kennis nodig voor effectieve maatregelen</t>
  </si>
  <si>
    <t>Functiewijziging en inrichting goudgroene natu</t>
  </si>
  <si>
    <t>Communicatie algemeen</t>
  </si>
  <si>
    <t>communicatie met de streek</t>
  </si>
  <si>
    <t>Terugzetten struweel en maaien</t>
  </si>
  <si>
    <t>Terugdringen versnelde successie</t>
  </si>
  <si>
    <t>Bestreiden verdroging; verbeteren abiotiek; waarbaarder maken habitat</t>
  </si>
  <si>
    <t>tegengaan oppervlakkige afstroming van slib en nutrienten en tegengaan erosie</t>
  </si>
  <si>
    <t>Maaien en afvoeren vegetatie</t>
  </si>
  <si>
    <t>Effecten verruiging door overmatige stikstofdepositie ondervangen; afvoer nutrienten</t>
  </si>
  <si>
    <t>Vergroten van de stijghoogte en kwelflux; herstellen externe grondwatersysteem</t>
  </si>
  <si>
    <t>Opheffen afvoer regenwater naar riool; infiltratie in intrekgebied</t>
  </si>
  <si>
    <t>Herstel kwaliteit grondwater tbv bovenste tufbronnen e.o._x000D_
; terugdringen nitraatgehalte</t>
  </si>
  <si>
    <t>Herstel van interne grondwatersysteem; verminderen drainerende werking van beken op omgeving en verbeteren abiotiek</t>
  </si>
  <si>
    <t>Weghalen omgevallen bomen op kalktufbronnen (proef)</t>
  </si>
  <si>
    <t>Verbeteren abiotiek en versterken robuustheid</t>
  </si>
  <si>
    <t>Monitoring geen apart nummer</t>
  </si>
  <si>
    <t>ontwerpplan 15-12-2020</t>
  </si>
  <si>
    <t>O.153-1</t>
  </si>
  <si>
    <t>O.153-13</t>
  </si>
  <si>
    <t>O.153-2a</t>
  </si>
  <si>
    <t>O.153-2b</t>
  </si>
  <si>
    <t>O.153-6</t>
  </si>
  <si>
    <t>O.153-8</t>
  </si>
  <si>
    <t>O.153-9</t>
  </si>
  <si>
    <t>Nieuwe vegetatiekartering / monitoring / onderzoek voorkomen droge ruigten en zoomen (extra eis aan veg. Kartering)</t>
  </si>
  <si>
    <t>Vaststellen huidige soortenrijkdom en trend</t>
  </si>
  <si>
    <t>Onderzoek naar effecten kleinschalig bosbeheer rond kalktufbronnen</t>
  </si>
  <si>
    <t>Werking weghalen omgevallen bomen onderzoeken</t>
  </si>
  <si>
    <t>Uitwerken van plan voor hakhoutbeheer</t>
  </si>
  <si>
    <t>Onderzoek nitraatgehalte bronnen (jaarlijks) en vegetatie (2-3jrl)</t>
  </si>
  <si>
    <t>Monitoring ontwikkeling van grondwaterkwaliteit</t>
  </si>
  <si>
    <t>Onderzoek: wetenschappelijk onderbouwde KDW voor Kalktufbronnen</t>
  </si>
  <si>
    <t>Duidelijkheid krijgen over effect stikstofdepositie op de kalktufbronnen en haar typische soorten</t>
  </si>
  <si>
    <t>Onderzoek drempelwaarde nitraat in kalktufbronwater</t>
  </si>
  <si>
    <t>Uitwerken van een streefwaarde voor het nitraatgehalte in het grondwater</t>
  </si>
  <si>
    <t>opgevoerd op 7-11-2019 met Ran Schols</t>
  </si>
  <si>
    <t>opgevoerd op 11-11-2019 met Ran Schols</t>
  </si>
  <si>
    <t>154.A.1107</t>
  </si>
  <si>
    <t>154.A.909</t>
  </si>
  <si>
    <t>154.Aa.914</t>
  </si>
  <si>
    <t>154.Bi.1042</t>
  </si>
  <si>
    <t>154.Bi.1047</t>
  </si>
  <si>
    <t>154.Bi.1049</t>
  </si>
  <si>
    <t>154.Bi.1050</t>
  </si>
  <si>
    <t>154.Bi.933</t>
  </si>
  <si>
    <t>154.Bi.934</t>
  </si>
  <si>
    <t>Inrichten bufferzones</t>
  </si>
  <si>
    <t>Tegengaan inspoeling meststoffen, tegengaan erosie en bestrijden externe negatieve effecten</t>
  </si>
  <si>
    <t>Tegengaan inspoeling meststoffen en tegengaan erosie</t>
  </si>
  <si>
    <t>Ingrijpen in de boom soortensamenstelling</t>
  </si>
  <si>
    <t>Verwijderen exoten (bomen en struiken)</t>
  </si>
  <si>
    <t>Verbeteren soortensamenstelling en kwaliteit strooisel</t>
  </si>
  <si>
    <t>Groepenkap, middenbosbeheer en dunnen</t>
  </si>
  <si>
    <t>Voorkomen te donker worden; abiotiek voorjaarsflora</t>
  </si>
  <si>
    <t>Bestrijding invasive exoten (kruiden)</t>
  </si>
  <si>
    <t>Behoud Habitattype</t>
  </si>
  <si>
    <t>Dunnen boomkronendak</t>
  </si>
  <si>
    <t>Behoud en versterken leefgebied</t>
  </si>
  <si>
    <t>Bosrandbeheer</t>
  </si>
  <si>
    <t>Verbeteren lichtklimaat en verhogen dynamiek</t>
  </si>
  <si>
    <t>Iom Ran  is klaar</t>
  </si>
  <si>
    <t>iom Ran: is klaar</t>
  </si>
  <si>
    <t>opgevoerd op 11-11-2019 met Ran Schols. Op 18-11-2020 mail ran dat deze maatregel klaar is (heeft geen geld gekost.</t>
  </si>
  <si>
    <t>omschrijving op 18-11-2020 aangpast (rode tekst) nvl binnengekomen zienswijzen</t>
  </si>
  <si>
    <t>omschrijving op 18-11-2020 aangpast (rode tekst) nvl binnengekomen zienswijzen tevens het bedrag opgehoogt met 3600,- agv inrichtingen 6 PQ's</t>
  </si>
  <si>
    <t>Iom Ran is klaar</t>
  </si>
  <si>
    <t>iom Ran is een andere studie gebruikt maar ok al klaar</t>
  </si>
  <si>
    <t>iom Ran is een andere studie gebruikt maar ook al klaar</t>
  </si>
  <si>
    <t>IOM Ran is klaar</t>
  </si>
  <si>
    <t>IOM Ran is klaar: op 26-7-2021 blijkt niet klaarte zijn: zie mail Floris 27-7-21</t>
  </si>
  <si>
    <t>IOM Ran  is klaar</t>
  </si>
  <si>
    <t xml:space="preserve">IOM Ran vervallen is andere studie gebruikt maar volgens opgave is dit ook al klaar </t>
  </si>
  <si>
    <t>154.C.1</t>
  </si>
  <si>
    <t>154.H.1158</t>
  </si>
  <si>
    <t>154.H.1160</t>
  </si>
  <si>
    <t>154.H.1161</t>
  </si>
  <si>
    <t>154.H.1162</t>
  </si>
  <si>
    <t>154.H.1163</t>
  </si>
  <si>
    <t>154.H.1164</t>
  </si>
  <si>
    <t>154.H.1165</t>
  </si>
  <si>
    <t>154.H.1166</t>
  </si>
  <si>
    <t>154.H.870</t>
  </si>
  <si>
    <t>154.H.871</t>
  </si>
  <si>
    <t>154.H.872</t>
  </si>
  <si>
    <t>154.M.1231</t>
  </si>
  <si>
    <t>154.M.1234</t>
  </si>
  <si>
    <t>154.M.1235</t>
  </si>
  <si>
    <t>154.M.880</t>
  </si>
  <si>
    <t>154.M.890</t>
  </si>
  <si>
    <t>154.Mo.1</t>
  </si>
  <si>
    <t>154.Mo.2</t>
  </si>
  <si>
    <t>154.Mo.3</t>
  </si>
  <si>
    <t>154.Nd.952</t>
  </si>
  <si>
    <t>154.O.1044</t>
  </si>
  <si>
    <t>154.O.1198</t>
  </si>
  <si>
    <t>154.O.935</t>
  </si>
  <si>
    <t>154.O.958</t>
  </si>
  <si>
    <t>154.Ow.884</t>
  </si>
  <si>
    <t>154.Oz.1</t>
  </si>
  <si>
    <t>154.Oz.2</t>
  </si>
  <si>
    <t>154.Oz.3</t>
  </si>
  <si>
    <t>154.Oz.884</t>
  </si>
  <si>
    <t>154.Oz.885</t>
  </si>
  <si>
    <t>154.Oz.886</t>
  </si>
  <si>
    <t>154.Oz.887</t>
  </si>
  <si>
    <t>154.Oz.888</t>
  </si>
  <si>
    <t>154.S.1040</t>
  </si>
  <si>
    <t>154.S.1042</t>
  </si>
  <si>
    <t>154.S.876</t>
  </si>
  <si>
    <t>154.S.946</t>
  </si>
  <si>
    <t>154.Tb.1214</t>
  </si>
  <si>
    <t>154.Tb.891</t>
  </si>
  <si>
    <t>154.Vw.895</t>
  </si>
  <si>
    <t>154.Vw.896</t>
  </si>
  <si>
    <t>H7230</t>
  </si>
  <si>
    <t>H1014</t>
  </si>
  <si>
    <t>H6430A</t>
  </si>
  <si>
    <t>Inrichten infiltratievoorziening</t>
  </si>
  <si>
    <t>Nader in beeld brengen detail ontwatering</t>
  </si>
  <si>
    <t>Kleine greppel Kathagerbroek afdammen</t>
  </si>
  <si>
    <t>Drainage Hulsbergerbeek opheffen</t>
  </si>
  <si>
    <t>Verwijdering overkluizing Prikkeniserbeek</t>
  </si>
  <si>
    <t>Verbeteren abiotiek</t>
  </si>
  <si>
    <t>Dempen water-afvoerende greppels en sloten</t>
  </si>
  <si>
    <t>Opzetten waterpeil nabij habitattype</t>
  </si>
  <si>
    <t>Dichten greppel en afwateringssluis Kathagerbroek Zuid</t>
  </si>
  <si>
    <t>Gedeelte westelijk van Kalkmoeras Weustenrade afplaggen ,greppel dempen</t>
  </si>
  <si>
    <t>Herstel aanvoer basen, verbeteren hydrologie; tegengaan verdroging</t>
  </si>
  <si>
    <t>Herstel infiltratiegebied</t>
  </si>
  <si>
    <t>Verhogen kweldruk en verbeteren waterkwaliteit</t>
  </si>
  <si>
    <t>Jaarlijks maai- en afvoerbeheer</t>
  </si>
  <si>
    <t>Tegengaan ophoping nutrienten en behoud kwaliteit leefgebied</t>
  </si>
  <si>
    <t>Maai - en afvoerbeheer</t>
  </si>
  <si>
    <t>Behoud Habitattyoe</t>
  </si>
  <si>
    <t>Soort verspreiden naar Opgebroek en Cortenbach</t>
  </si>
  <si>
    <t>Ontwikkelen leefgebied</t>
  </si>
  <si>
    <t>Afvoer stikstof met biomassa; voorkomen successie</t>
  </si>
  <si>
    <t>Monitoring nauwe korfsslak</t>
  </si>
  <si>
    <t>Monitoring staat van instandhouding</t>
  </si>
  <si>
    <t>Monitoring zeggenkorfsslak</t>
  </si>
  <si>
    <t>Monitoring vliegend hert</t>
  </si>
  <si>
    <t>Vergroten variatie</t>
  </si>
  <si>
    <t>Omvorming bos</t>
  </si>
  <si>
    <t>Verbeteren opbouw gelaagdheid</t>
  </si>
  <si>
    <t>Tegengaan verdroging en eutrofiering</t>
  </si>
  <si>
    <t>Verbeteren gelaagdheid</t>
  </si>
  <si>
    <t>Gunstiger milieu voor bosplanten; verhogen pH</t>
  </si>
  <si>
    <t>Herstel voormalig bronmilieu en kalkmoeras (Opgebroek)</t>
  </si>
  <si>
    <t>Ontwikkelen Habitattype</t>
  </si>
  <si>
    <t>Plaatsen OGOR-meetnet peilbuis Weustenrade</t>
  </si>
  <si>
    <t>Uitbreiding hydrologisch OGOR-meetnet met een peilbuis in het Kalkmoeras Weustenrade</t>
  </si>
  <si>
    <t>Plaatsen OGOR-meetnet peilbuis Platsbeek, Stammenderbos, Heisterbrug en Reijmersbeek</t>
  </si>
  <si>
    <t>Uitbreiding hydrologisch OGOR-meetnet met 4 peilbuizen</t>
  </si>
  <si>
    <t>Onderzoek infiltratiegebied kalkmoeras Weustenrade</t>
  </si>
  <si>
    <t>Vaststellen infiltratiegebied om duurzaam herstel grondwateraanvoer te borgen</t>
  </si>
  <si>
    <t>Onderzoek herstel potentiele kalkmoerassen (hulsbergerbeemden en hellebroek)</t>
  </si>
  <si>
    <t>Tegengaan isolatie en verbinden habitats</t>
  </si>
  <si>
    <t>Onderzoek sleutelfactoren in duurzaam herstel kalkmoerassen</t>
  </si>
  <si>
    <t>Maatregelen uitwerken voor beheer en inrichting</t>
  </si>
  <si>
    <t>Optimaliseren buffers</t>
  </si>
  <si>
    <t>Onderzoek infiltratiegebied Hellebroek</t>
  </si>
  <si>
    <t>Vaststellen intrekgebied om grondwaterkwaliteit daar te herstellen</t>
  </si>
  <si>
    <t>Verhogen dynamiek</t>
  </si>
  <si>
    <t>Tegengaan verruiging en dichtgroeien moeraszeggevelden</t>
  </si>
  <si>
    <t>Verwijderen bosopslag en houtige begroeiing</t>
  </si>
  <si>
    <t>Herstel grondwaterkwaliteit</t>
  </si>
  <si>
    <t>Verbeteren bronwaterkwaliteit</t>
  </si>
  <si>
    <t>Inrichting potentiegebied bij kathagerbroek</t>
  </si>
  <si>
    <t>Robuuster maken habitat</t>
  </si>
  <si>
    <t>Beperken negatieve externe invloed</t>
  </si>
  <si>
    <t>op 26-4-2019 iov Fred toegevoegd en op 26-4-2019 bij Else een nr gevraagd en op 29-4-2019 nr van Else gekregen</t>
  </si>
  <si>
    <t>op 13-1-2020 iom Fred toegevoegd, op 19-2-2020 van Esle nr gekregen</t>
  </si>
  <si>
    <t>op 26-4-2019 iov Fred toegevoegd en op 26-4-2019 bij Else een nr gevraagd</t>
  </si>
  <si>
    <t>Op 26-11-2020 op verzoek van Fred nummer bij Else gevraagd en op 27-11-nr ontvangen</t>
  </si>
  <si>
    <t xml:space="preserve">op 7-10-2020 met fred toegevoegd nieuwe maatregel. Aan dit nummer aan Else doorgegeven: was goed zo </t>
  </si>
  <si>
    <t>op 26-4-2019 iov Fred toegevoegd en op 26-4-2019 bij Else een nr gevraagd: nr staat niet in N2000 raport maar wel meegeteld in bedrag rapport ! Is eigenlijk PAS veegbesluit !</t>
  </si>
  <si>
    <t>op 26-4-2019 iov Fred toegevoegd en op 26-4-2019 bij Else een nr gevraagd: nr staat in rapport</t>
  </si>
  <si>
    <t>zie mail Peter R 17-10-2018: op dit moment loop er onderzoek naar het hydro berstel diepere grondwater, gestart na de zomervakantie 2018 Trekker Provincie opdracht € 49.985, ex btw bij RHDHV</t>
  </si>
  <si>
    <t>Op 29-4-2019 door Else toegevoegd omdat deze maatregel bestond onder nr 155.Vh.312 maar die was in periode 2</t>
  </si>
  <si>
    <t>op 26-4-2019 iov Fred toegevoegd</t>
  </si>
  <si>
    <t>toegevoegd dd 6-3-2020 iom torben peter en op 10-3-2020 nr van Else gekregen</t>
  </si>
  <si>
    <t>staat niet in ontwerpplan 12-5-2020</t>
  </si>
  <si>
    <t>toegevoegd iom Torben 13-2-2020 op 27-2-2020 nr van Esle gekregen</t>
  </si>
  <si>
    <t>toegevoegd op 10-3-2020 iom Torben en op 11-3-2020 van Else nummer gekregen</t>
  </si>
  <si>
    <t>Maartregel op 7-12-2020 iom Peter weer opgevoerd: was dus wel een goedemaatregeln!maatregel vervalt :27-11-2020 peter  toegevoegd iom Torben 13-2-2020 op 27-2-2020 nr van Esle gekregen
Iom Peter 27-11-20202 maatregel eruit agv bestuurlijk reactie</t>
  </si>
  <si>
    <t>maatregel staat in ontwerpplan 12-5-2020 genoemd</t>
  </si>
  <si>
    <t>toegevoegd iom torben 26-2-2020 en op 27-2-2020 nr van Esle gekregen</t>
  </si>
  <si>
    <t>toegevoegd iom Torben 13-2-2020 op 27-2-2020 nr van Esle gekregen: Is vervallen zit nu bij 156.Oo.1 maar klopt (14-10-2020) volgens ludy niet zou bij maatregel 156.Dv.2 passen !  Maar nummer 156.Oo.1 staat nog steeds in N2000 plan dus ik laat het nummer hier staan (dd 24-9-2020)</t>
  </si>
  <si>
    <t>155.B.265</t>
  </si>
  <si>
    <t>155.B.313</t>
  </si>
  <si>
    <t>155.B.639</t>
  </si>
  <si>
    <t>155.B.769</t>
  </si>
  <si>
    <t>155.B.98</t>
  </si>
  <si>
    <t>155.Bi.1304</t>
  </si>
  <si>
    <t>155.Bi.1305</t>
  </si>
  <si>
    <t>155.Bi.242</t>
  </si>
  <si>
    <t>155.Bi.284</t>
  </si>
  <si>
    <t>155.Bi.332</t>
  </si>
  <si>
    <t>155.Bi.736</t>
  </si>
  <si>
    <t>155.Bk.105</t>
  </si>
  <si>
    <t>155.Bm.112</t>
  </si>
  <si>
    <t>155.Bm.113</t>
  </si>
  <si>
    <t>155.C.1</t>
  </si>
  <si>
    <t>155.C.2</t>
  </si>
  <si>
    <t>155.C.3</t>
  </si>
  <si>
    <t>155.Dv.42</t>
  </si>
  <si>
    <t>155.Dv.43</t>
  </si>
  <si>
    <t>155.Ex.110</t>
  </si>
  <si>
    <t>155.Ex.111</t>
  </si>
  <si>
    <t>155.H.118</t>
  </si>
  <si>
    <t>155.H.1238</t>
  </si>
  <si>
    <t>155.H.1302</t>
  </si>
  <si>
    <t>155.H.1303</t>
  </si>
  <si>
    <t>155.H.238</t>
  </si>
  <si>
    <t>155.H.278</t>
  </si>
  <si>
    <t>155.H.279</t>
  </si>
  <si>
    <t>155.H.574</t>
  </si>
  <si>
    <t>155.I.103</t>
  </si>
  <si>
    <t>155.I.104</t>
  </si>
  <si>
    <t>155.I.105</t>
  </si>
  <si>
    <t>155.K.22</t>
  </si>
  <si>
    <t>155.M.181</t>
  </si>
  <si>
    <t>155.M.247</t>
  </si>
  <si>
    <t>155.M.297</t>
  </si>
  <si>
    <t>155.M.344</t>
  </si>
  <si>
    <t>155.M.645</t>
  </si>
  <si>
    <t>155.Mo.1</t>
  </si>
  <si>
    <t>155.Mo.2</t>
  </si>
  <si>
    <t>155.Nd.132</t>
  </si>
  <si>
    <t>155.Oz.1</t>
  </si>
  <si>
    <t>155.Oz.103</t>
  </si>
  <si>
    <t>155.Oz.104</t>
  </si>
  <si>
    <t>155.Oz.105</t>
  </si>
  <si>
    <t>155.Oz.1301</t>
  </si>
  <si>
    <t>155.Oz.14</t>
  </si>
  <si>
    <t>155.Oz.15</t>
  </si>
  <si>
    <t>155.Oz.2</t>
  </si>
  <si>
    <t>155.Oz.250</t>
  </si>
  <si>
    <t>155.Oz.3</t>
  </si>
  <si>
    <t>155.Oz.302</t>
  </si>
  <si>
    <t>155.Oz.347</t>
  </si>
  <si>
    <t>155.Oz.783</t>
  </si>
  <si>
    <t>155.P.125</t>
  </si>
  <si>
    <t>155.P.251</t>
  </si>
  <si>
    <t>155.P.303</t>
  </si>
  <si>
    <t>155.P.351</t>
  </si>
  <si>
    <t>155.P.784</t>
  </si>
  <si>
    <t>155.S.122</t>
  </si>
  <si>
    <t>155.S.241</t>
  </si>
  <si>
    <t>155.S.243</t>
  </si>
  <si>
    <t>155.S.244</t>
  </si>
  <si>
    <t>155.S.283</t>
  </si>
  <si>
    <t>155.S.293</t>
  </si>
  <si>
    <t>155.S.294</t>
  </si>
  <si>
    <t>155.S.340</t>
  </si>
  <si>
    <t>155.S.341</t>
  </si>
  <si>
    <t>155.S.642</t>
  </si>
  <si>
    <t>155.S.735</t>
  </si>
  <si>
    <t>155.S.741</t>
  </si>
  <si>
    <t>155.S.742</t>
  </si>
  <si>
    <t>155.Tb.746</t>
  </si>
  <si>
    <t>155.V.44</t>
  </si>
  <si>
    <t>155.V.45</t>
  </si>
  <si>
    <t>155.Vh.147</t>
  </si>
  <si>
    <t>155.Vh.148</t>
  </si>
  <si>
    <t>155.Vh.149</t>
  </si>
  <si>
    <t>155.Vh.312</t>
  </si>
  <si>
    <t>156.A.487</t>
  </si>
  <si>
    <t>156.A.578</t>
  </si>
  <si>
    <t>156.A.993</t>
  </si>
  <si>
    <t>156.A.994</t>
  </si>
  <si>
    <t>156.Ad.489</t>
  </si>
  <si>
    <t>156.B.378</t>
  </si>
  <si>
    <t>156.B.499</t>
  </si>
  <si>
    <t>156.B.590</t>
  </si>
  <si>
    <t>156.Bi.1049</t>
  </si>
  <si>
    <t>156.Bi.409</t>
  </si>
  <si>
    <t>156.Bi.532</t>
  </si>
  <si>
    <t>156.Bm.534</t>
  </si>
  <si>
    <t>156.C.1</t>
  </si>
  <si>
    <t>156.Dv.1</t>
  </si>
  <si>
    <t>156.Dv.2</t>
  </si>
  <si>
    <t>156.Gc.1</t>
  </si>
  <si>
    <t>156.I.1</t>
  </si>
  <si>
    <t>156.I.2</t>
  </si>
  <si>
    <t>156.Kk.1</t>
  </si>
  <si>
    <t>156.Kr.410</t>
  </si>
  <si>
    <t>156.Kr.411</t>
  </si>
  <si>
    <t>156.Kv.1</t>
  </si>
  <si>
    <t>156.Mo.1</t>
  </si>
  <si>
    <t>156.Oo.1</t>
  </si>
  <si>
    <t>156.Op.1</t>
  </si>
  <si>
    <t>156.Ow.546</t>
  </si>
  <si>
    <t>156.Ow.619</t>
  </si>
  <si>
    <t>156.Oz.1</t>
  </si>
  <si>
    <t>156.Oz.1062</t>
  </si>
  <si>
    <t>156.Oz.1063</t>
  </si>
  <si>
    <t>156.Oz.1064</t>
  </si>
  <si>
    <t>156.Oz.1065</t>
  </si>
  <si>
    <t>156.Oz.1066</t>
  </si>
  <si>
    <t>156.Oz.1067</t>
  </si>
  <si>
    <t>156.Oz.1068</t>
  </si>
  <si>
    <t>156.Oz.1069</t>
  </si>
  <si>
    <t>156.Oz.1070</t>
  </si>
  <si>
    <t>156.Oz.1071</t>
  </si>
  <si>
    <t>156.Oz.1072</t>
  </si>
  <si>
    <t>156.Oz.1073</t>
  </si>
  <si>
    <t>156.Oz.1074</t>
  </si>
  <si>
    <t>156.Oz.1075</t>
  </si>
  <si>
    <t>156.P.628</t>
  </si>
  <si>
    <t>156.S.406</t>
  </si>
  <si>
    <t>156.S.534</t>
  </si>
  <si>
    <t>156.S.608</t>
  </si>
  <si>
    <t>156.S.611</t>
  </si>
  <si>
    <t>156.Sg.1</t>
  </si>
  <si>
    <t>156.Sk.1</t>
  </si>
  <si>
    <t>156.V.568</t>
  </si>
  <si>
    <t>156.V.637</t>
  </si>
  <si>
    <t>H6230</t>
  </si>
  <si>
    <t>H7150</t>
  </si>
  <si>
    <t>H6210</t>
  </si>
  <si>
    <t>H6230dkr</t>
  </si>
  <si>
    <t>H6110</t>
  </si>
  <si>
    <t>H1318, H1321, H1324</t>
  </si>
  <si>
    <t>H1193</t>
  </si>
  <si>
    <t>H1318</t>
  </si>
  <si>
    <t>Plan AS (actieve soortenbescherming)</t>
  </si>
  <si>
    <t>Begrazing</t>
  </si>
  <si>
    <t>Kappen bos</t>
  </si>
  <si>
    <t>Nieuwe vestiging en herstel hydrologie</t>
  </si>
  <si>
    <t>Isolatie tegengaan en heideverbindingen creeren</t>
  </si>
  <si>
    <t>Verzuring</t>
  </si>
  <si>
    <t>Ph verhogen vijvers golfbaan en blusvijver middels bekalken</t>
  </si>
  <si>
    <t>Educatie en bewustwording</t>
  </si>
  <si>
    <t>Informatieborden bij uitvoering</t>
  </si>
  <si>
    <t>Handhaving en toezicht</t>
  </si>
  <si>
    <t>Aanpassing openstelling en toezicht</t>
  </si>
  <si>
    <t>Beheer van de EVZ Tevenerheide</t>
  </si>
  <si>
    <t>EVZ tussen Brunssummerheide-Tevenerheide</t>
  </si>
  <si>
    <t>Vegetatiestructuur aanpassen</t>
  </si>
  <si>
    <t>Exotenbestrijding</t>
  </si>
  <si>
    <t>Vervolgbeheer Exotenbestrijding</t>
  </si>
  <si>
    <t>bestrijding erosie</t>
  </si>
  <si>
    <t>Verspoeling bodem</t>
  </si>
  <si>
    <t>Afdammen greppeltjes, afsluiten drainagebuis</t>
  </si>
  <si>
    <t>Tegengaan verdroging, herstel hydrologie</t>
  </si>
  <si>
    <t>Bekalken helling Gerrits hangveentje</t>
  </si>
  <si>
    <t>pH verhogen</t>
  </si>
  <si>
    <t>Herstellen maaiveld Geriits Hangveentje</t>
  </si>
  <si>
    <t>Verbeteren grondwater-huishouding</t>
  </si>
  <si>
    <t>Afdammen greppeltjes</t>
  </si>
  <si>
    <t>Herstel hydrologie en lichte buffering</t>
  </si>
  <si>
    <t>Herstel Gerrits hangveentje</t>
  </si>
  <si>
    <t>waterhuishouding/verdroging aapakken</t>
  </si>
  <si>
    <t>verdroging opheffen</t>
  </si>
  <si>
    <t>Inrichting poelen</t>
  </si>
  <si>
    <t>Geschikter maken Poelen golfbaan</t>
  </si>
  <si>
    <t>Verminderen verstoring</t>
  </si>
  <si>
    <t>Aanpassing recreatieve routes</t>
  </si>
  <si>
    <t>Uitrasteren kwetsbare gebieden</t>
  </si>
  <si>
    <t>K</t>
  </si>
  <si>
    <t>Kappen naaldbomen Golfbaan</t>
  </si>
  <si>
    <t>Maaibeheer</t>
  </si>
  <si>
    <t>Aangepast maaibeheer poelen golfbaan</t>
  </si>
  <si>
    <t>Kleinschalig maaien</t>
  </si>
  <si>
    <t>Verwijderen Pijpenstrootje langs oeverzone</t>
  </si>
  <si>
    <t>Structuurvariatie</t>
  </si>
  <si>
    <t>Verbeteren structuur; vergrassing en verbossing voorkomen</t>
  </si>
  <si>
    <t>Afvoer nutrienten</t>
  </si>
  <si>
    <t>Ontwikkeling populatie</t>
  </si>
  <si>
    <t>inzicht ontwikkeling</t>
  </si>
  <si>
    <t>Laten verlanden Gerrits Hangveentje</t>
  </si>
  <si>
    <t>Plaatsen OGOR-meetnet peilbuis Gerrit's hangveentje</t>
  </si>
  <si>
    <t>Uitbreiding hydrologisch OGOR-meetnet met een peilbuis Gerrits hangveentje voor het habitattype Zure vennen</t>
  </si>
  <si>
    <t>Standplaatscondities</t>
  </si>
  <si>
    <t>Gerrits hangveentje</t>
  </si>
  <si>
    <t>Zure vennen</t>
  </si>
  <si>
    <t>Minerale samenstelling</t>
  </si>
  <si>
    <t>Buffercapaciteit</t>
  </si>
  <si>
    <t>Onderzoek zure vennen</t>
  </si>
  <si>
    <t>Areaal uitbreiding</t>
  </si>
  <si>
    <t>uitbreidingsmogelijkheden</t>
  </si>
  <si>
    <t>Plaatsen OGOR-meetnet peilbuis Schrieversheidevennen</t>
  </si>
  <si>
    <t>Uitbreiding hydrologisch OGOR-meetnet met een peilbuis in de Schrieversheidevennen voor het habitattype Pioniervegetaties met snavelbiezen</t>
  </si>
  <si>
    <t>Hydrologisch onderzoek Gerrits hangveentje</t>
  </si>
  <si>
    <t>Uitwerken maatregelen voor hydrologisch herstel</t>
  </si>
  <si>
    <t>Tussentijds ontwikkeling zandverstuiving vaststellen</t>
  </si>
  <si>
    <t>Tijdig een eventuele verdere negatieve trend signaleren. Indien de kwaliteit van het habitattype verder achteruit gaat zal tijdig moeten worden gestart met de terugvalmaatregel uitbreiden areaal</t>
  </si>
  <si>
    <t>Onderzoek Schrieversheidevennen</t>
  </si>
  <si>
    <t>Uitwerken maatregelen voor venherstel</t>
  </si>
  <si>
    <t>Onderzoek effectiviteit bekalken</t>
  </si>
  <si>
    <t>Uitwerken maatregelen tegen verzuring</t>
  </si>
  <si>
    <t>Hydrologisch onderzoek Schrieversheidevennen</t>
  </si>
  <si>
    <t>Plaggen</t>
  </si>
  <si>
    <t>Terugzetten versnelde successie (verlanding/ bosopslag)</t>
  </si>
  <si>
    <t>Plaggen (en bekalken)</t>
  </si>
  <si>
    <t>Vergrassing bestrijden</t>
  </si>
  <si>
    <t>Verbeteren van de structuur en kwaliteit van de heide</t>
  </si>
  <si>
    <t>Achterstallig onderhoud bosopslag</t>
  </si>
  <si>
    <t>Tegengaan van beschaduwing en bladinwaai en herstel lokale hydrologie</t>
  </si>
  <si>
    <t>Vervolgbeheer gekapt bos</t>
  </si>
  <si>
    <t>Open vegetatiestructuur behouden</t>
  </si>
  <si>
    <t>Verbossing voorkomen</t>
  </si>
  <si>
    <t>Herstel heide en terugdringen versnelde successie</t>
  </si>
  <si>
    <t>Tegengaan verdroging en versnelde successie</t>
  </si>
  <si>
    <t>Verbeteren hydrologie; versnelde successie terugzetten</t>
  </si>
  <si>
    <t>Verbossing voorkomen; verbeteren hydrologie</t>
  </si>
  <si>
    <t>Hydrologisch herstel diepere grondwater</t>
  </si>
  <si>
    <t>Verhogen regionale drainagebasis; verbeteren waterkwaliteit</t>
  </si>
  <si>
    <t>Verbindingzone</t>
  </si>
  <si>
    <t>Groenstroken ter verbinding met ecoducten</t>
  </si>
  <si>
    <t>verbindingszones</t>
  </si>
  <si>
    <t>Ontwikkelstruweel poelen golfbaan</t>
  </si>
  <si>
    <t>Venherstel</t>
  </si>
  <si>
    <t>Venherstel Schrieversheidevennen</t>
  </si>
  <si>
    <t>Aanbrengen zeil poelen golfbaan</t>
  </si>
  <si>
    <t>Visbezetting</t>
  </si>
  <si>
    <t>Visvrij maken poelen golfbaan</t>
  </si>
  <si>
    <t>Aanleggen bufferzones langs bovenrand helling (invang meststoffen) (inrichten)</t>
  </si>
  <si>
    <t>Terugdringen aanvoer nutrienten en versterken robuustheid</t>
  </si>
  <si>
    <t>Tegengaan negatieve externe invloeden en terugdringen inspoeling</t>
  </si>
  <si>
    <t xml:space="preserve">Aanleg en inrichting zones boven Runoff punten </t>
  </si>
  <si>
    <t>Tegengaan runoff</t>
  </si>
  <si>
    <t>Voortzetten obn-adviesteam schrale hellinggraslanden</t>
  </si>
  <si>
    <t>Ontwikkeling stimuleringsmaatregelen voor behoud en verbetering schraalgraslanden</t>
  </si>
  <si>
    <t>Begrazingsbeheer (met geiten)</t>
  </si>
  <si>
    <t>behoud pioniersituatie en tegengaan versnelde successie</t>
  </si>
  <si>
    <t>Begrazingsbeheer (evt. met geiten)</t>
  </si>
  <si>
    <t>Tegengaan effecten stikstofophoping; afvoer nutrienten</t>
  </si>
  <si>
    <t>Afvoer stikstof en behoud structuur</t>
  </si>
  <si>
    <t>Stimuleren open plekken in bos voor de voorjaarsflora</t>
  </si>
  <si>
    <t>Isolatie tegengaan en behoud kwaliteit; soortenrijkdom versterken</t>
  </si>
  <si>
    <t>Tegengaan isolatie; ontwikkelen habitat</t>
  </si>
  <si>
    <t>Open plekken creeeren als verbinding tussen de schraalgraslanden</t>
  </si>
  <si>
    <t>Opstelling en uitvoering deelplan communicatie</t>
  </si>
  <si>
    <t>draagvlak vergroting</t>
  </si>
  <si>
    <t xml:space="preserve">Jaarlijks onderhoud </t>
  </si>
  <si>
    <t>Behoud toegankelijkheid en mogelijkheden monitoring</t>
  </si>
  <si>
    <t>Onderhoudswerkzaamheden aan gangenstelsels</t>
  </si>
  <si>
    <t>Instandhouding overwinteringsbiotoop vleermuizen</t>
  </si>
  <si>
    <t>Gc</t>
  </si>
  <si>
    <t>Actualisatie gedragscode voor extensief gebruik mergelgroeven</t>
  </si>
  <si>
    <t>Behoud van vleermuispopulaties</t>
  </si>
  <si>
    <t>2 à 3 Nieuwe poelen aanleggen voor Kamsalamander en alle nieuwe aanwas daarheen verplaatsen</t>
  </si>
  <si>
    <t>Verbetering  staat van instandhouding geelbuikvuurpad</t>
  </si>
  <si>
    <t>Inrichting van migratieroutes tussen de 3 huidige populaties in het B&amp;S-gebied en naar populaties in Savelsbos &amp; Geuldal</t>
  </si>
  <si>
    <t>Kk</t>
  </si>
  <si>
    <t>Keuringen groeven conform Mijnbouwwet en kleinschalig herstel ivm veiligheid</t>
  </si>
  <si>
    <t>Monitoring vleermuizen verbeteren</t>
  </si>
  <si>
    <t>Kr</t>
  </si>
  <si>
    <t>Extra kalkrotsen winckelberg&amp;groeve 't Rooth vrijzetten</t>
  </si>
  <si>
    <t>Vergroten van open kalkrotswandjes</t>
  </si>
  <si>
    <t>Vestigingsmogelijkheden voor soorten creeren; abiotische randvoorwaarden optimaliseren</t>
  </si>
  <si>
    <t>Kv</t>
  </si>
  <si>
    <t>Maatregelen om klimaat en toegankelijkheid voor vleermuizen te verbeteren in enkele groeven</t>
  </si>
  <si>
    <t>Behoud en verbetering van vleermuispopulaties</t>
  </si>
  <si>
    <t>Uitvoering monitoring</t>
  </si>
  <si>
    <t>T.b.v. verbetering N2000 plan</t>
  </si>
  <si>
    <t>Oo</t>
  </si>
  <si>
    <t>Opstelling onderhoudsplan kalksteengroeven</t>
  </si>
  <si>
    <t>Poelen voor Geelbuikvuurpad jaarlijks vóór de voortplanting controleren op dichtslibben en zo nodig uitdiepen</t>
  </si>
  <si>
    <t>Behoud geelbuikvuurpadpopulaties</t>
  </si>
  <si>
    <t>Ontwikkelen (optimaliseren) schraalgrasland (mozaiek heischraal grasland en kalkgrasland) op de bemelerberg</t>
  </si>
  <si>
    <t>Tussentijds ontwikkeling heischrale graslanden vaststellen</t>
  </si>
  <si>
    <t>Onderzoek optimalisatie beheer en herstel van vegetaties op rotsbodem</t>
  </si>
  <si>
    <t>Uitgewerkte beheer- en herstelmaatregelen</t>
  </si>
  <si>
    <t>Onderzoek verbeteren soortenrijkdom</t>
  </si>
  <si>
    <t>Terugbrengen en behouden van kenmerkende en typische soorten</t>
  </si>
  <si>
    <t>Maatregelen tegen verzuring ontwikkelen</t>
  </si>
  <si>
    <t>Onderzoek naar de sleutelfactoren voor populatiegrootte kenmerkende insectenfauna</t>
  </si>
  <si>
    <t>Herstel insectenfauna</t>
  </si>
  <si>
    <t>Onderzoek naar White Nose Syndrom (WNS)</t>
  </si>
  <si>
    <t>Behoud Meervleermuis</t>
  </si>
  <si>
    <t>Onderzoek migratieroutes en locatie mannenverblijven</t>
  </si>
  <si>
    <t>Verontreiniging met gifstoffen (DDT irt champignonteelt)</t>
  </si>
  <si>
    <t>Klimaatzones in kaart brengen (Rhootergroeve, Kelebosch groeve, Cluysberggroeve)</t>
  </si>
  <si>
    <t>Migratieroutes van en naar winterverblijven in kaart brengen incl knelpunten en oplossingsrichtingen</t>
  </si>
  <si>
    <t>Onderzoek naar functie van mergelgroeven voor vleermuizen in zomer en najaar</t>
  </si>
  <si>
    <t>Onderzoek naar omvang en kenmerken zwermzones, incl knelpuntenanalyse en actieplan</t>
  </si>
  <si>
    <t>Onderzoek naar toepassing detectiepoorten bij groeveingangen</t>
  </si>
  <si>
    <t>Betere monitoring vleermuispopulaties zonder betreding van de groeven</t>
  </si>
  <si>
    <t>Kleinschalig plaggen en bekalken</t>
  </si>
  <si>
    <t>bestrijden verzuring, afvoer nutrienten en herstel buffercapaciteit</t>
  </si>
  <si>
    <t>Verwijderen houtige opslag (handmatig/geitenbegrazing)</t>
  </si>
  <si>
    <t>Versnelde successie terugdringen</t>
  </si>
  <si>
    <t>Terugzetten successie; behoud abiotiek voor kenmerkende flora</t>
  </si>
  <si>
    <t>beperken nutrienten en tegengaan versnelde successie</t>
  </si>
  <si>
    <t>Poelen voor Geelbuikvuurpad jaarlijks vóór de voortplanting vrijmaken van beschaduwing door bomen en struiken</t>
  </si>
  <si>
    <t>Sg</t>
  </si>
  <si>
    <t>Stabiliatiewerkzaamheden en plaatsen van afsluiting in 4 mergelgroeven (Gasthuisdellen, Cluysberg- en Winckelberggroeve)</t>
  </si>
  <si>
    <t>Sk</t>
  </si>
  <si>
    <t>Realiseren verbindingszones, inrichting</t>
  </si>
  <si>
    <t>Isolatie tegengaan en verbinden metapopulaties</t>
  </si>
  <si>
    <t>Isolatie tegengaan en duurzaam behoud</t>
  </si>
  <si>
    <t>Definitief plan 15-12-2020</t>
  </si>
  <si>
    <t>BPL</t>
  </si>
  <si>
    <t>Provincie, Golfbaan</t>
  </si>
  <si>
    <t>vervallen</t>
  </si>
  <si>
    <t>op 13-7-2021 maatregelnr door Else toegekend</t>
  </si>
  <si>
    <t>157.A.368</t>
  </si>
  <si>
    <t>157.A.371</t>
  </si>
  <si>
    <t>A aanleggen bufferzones langs bovenrand helling (inrichten)</t>
  </si>
  <si>
    <t>Tegengaan van invang en inspoeling van stikstof in het habitattype</t>
  </si>
  <si>
    <t xml:space="preserve">Het aanleggen van bufferstroken (waar nodig) langs gebieden waar poelen voorkomen om daarmee te voorkomen dat meststoffen de poelen stromen. </t>
  </si>
  <si>
    <t>Vermesting</t>
  </si>
  <si>
    <t>ontwerpplan 9-11-2021</t>
  </si>
  <si>
    <t>op 27-7-2021 nr van Else gekregen</t>
  </si>
  <si>
    <t>op 20-7-21 maatrnr door Else toegekend</t>
  </si>
  <si>
    <t>Op 16-6-2021 van Else een nummer gekregen</t>
  </si>
  <si>
    <t>Op 1-7-2021 van Else een nummer gekregen</t>
  </si>
  <si>
    <t>maatregel op 14 sept ingevoerd en nr van Else gekregen</t>
  </si>
  <si>
    <t>157.A.373</t>
  </si>
  <si>
    <t>157.Aa.930</t>
  </si>
  <si>
    <t>157.Aa.931</t>
  </si>
  <si>
    <t>157.Aa.932</t>
  </si>
  <si>
    <t>157.Ab.211</t>
  </si>
  <si>
    <t>157.Ad.488</t>
  </si>
  <si>
    <t>157.Ad.489</t>
  </si>
  <si>
    <t>157.Ad.490</t>
  </si>
  <si>
    <t>157.Ad.491</t>
  </si>
  <si>
    <t>157.Ad.492</t>
  </si>
  <si>
    <t>157.B.1301</t>
  </si>
  <si>
    <t>157.B.149</t>
  </si>
  <si>
    <t>157.B.150</t>
  </si>
  <si>
    <t>157.B.151</t>
  </si>
  <si>
    <t>157.B.152</t>
  </si>
  <si>
    <t>157.B.153</t>
  </si>
  <si>
    <t>157.B.154</t>
  </si>
  <si>
    <t>157.B.374</t>
  </si>
  <si>
    <t>157.B.497</t>
  </si>
  <si>
    <t>157.B.586</t>
  </si>
  <si>
    <t>157.Bi.1024</t>
  </si>
  <si>
    <t>157.Bi.1033</t>
  </si>
  <si>
    <t>157.Bi.190</t>
  </si>
  <si>
    <t>157.Bi.191</t>
  </si>
  <si>
    <t>157.Bi.192</t>
  </si>
  <si>
    <t>157.Bi.193</t>
  </si>
  <si>
    <t>157.Bi.194</t>
  </si>
  <si>
    <t>157.Bi.195</t>
  </si>
  <si>
    <t>157.Bi.196</t>
  </si>
  <si>
    <t>157.Bi.197</t>
  </si>
  <si>
    <t>157.Bi.198</t>
  </si>
  <si>
    <t>157.Bi.199</t>
  </si>
  <si>
    <t>157.Bi.200</t>
  </si>
  <si>
    <t>157.Bi.201</t>
  </si>
  <si>
    <t>157.Bi.202</t>
  </si>
  <si>
    <t>157.Bi.472</t>
  </si>
  <si>
    <t>157.Bi.658</t>
  </si>
  <si>
    <t>157.Bi.877</t>
  </si>
  <si>
    <t>157.Bi.903</t>
  </si>
  <si>
    <t>157.Bi.906</t>
  </si>
  <si>
    <t>157.Bi.936</t>
  </si>
  <si>
    <t>157.Bi.939</t>
  </si>
  <si>
    <t>157.Bm.384</t>
  </si>
  <si>
    <t>157.C.21</t>
  </si>
  <si>
    <t>157.C.22</t>
  </si>
  <si>
    <t>157.C.23</t>
  </si>
  <si>
    <t>157.Dv.51</t>
  </si>
  <si>
    <t>157.Dv.52</t>
  </si>
  <si>
    <t>157.Dv.53</t>
  </si>
  <si>
    <t>H9110</t>
  </si>
  <si>
    <t>PAS-Aanvullend</t>
  </si>
  <si>
    <t>H6430</t>
  </si>
  <si>
    <t>H6130</t>
  </si>
  <si>
    <t xml:space="preserve">Inrichten bufferstroken langs beken; rand­beplantingen met natte zomen en ruigten als verbindingen. </t>
  </si>
  <si>
    <t>Versnippering en isolatie</t>
  </si>
  <si>
    <t xml:space="preserve">Structureel beginnen met het aanplanten van eikenbomen (toekomstbomen), op goed zonbeschenen locaties dit is een maatregel met name gericht op de lange termijn </t>
  </si>
  <si>
    <t>areaal</t>
  </si>
  <si>
    <t>Aanplant bos</t>
  </si>
  <si>
    <t>Areaal</t>
  </si>
  <si>
    <t xml:space="preserve">Ontwikkelen van een bosverbinding met bos en struweel over het plateau van Heyenrath </t>
  </si>
  <si>
    <t>Bosverbindingen</t>
  </si>
  <si>
    <t>Het creëren van hakhoutstoven als een beheermaatregel (overbruggingsmaatregel</t>
  </si>
  <si>
    <t>Beheer</t>
  </si>
  <si>
    <t>Ad Advisering specifiek beheer kalkgraslanden en heischrale graslanden</t>
  </si>
  <si>
    <t>Advisering tbo’s, particulieren, gemeenten, bijv. door IKL</t>
  </si>
  <si>
    <t>ondersteunen vrijwilligersplatform: Platform Gbvp en Vmp</t>
  </si>
  <si>
    <t>Onderzoek/advisering maatregelen Schimperbos</t>
  </si>
  <si>
    <t>Trend</t>
  </si>
  <si>
    <t>Uitwerking beheer</t>
  </si>
  <si>
    <t xml:space="preserve">Advies hooghoutbeheer Wijlre bossen (SBB) en het Eyserbos (SLL) </t>
  </si>
  <si>
    <t>Bosstructuur</t>
  </si>
  <si>
    <t>Tegengaan vergrassing</t>
  </si>
  <si>
    <t>Soortgerichte maatregelen</t>
  </si>
  <si>
    <t>Behoud kwetsbare soorten</t>
  </si>
  <si>
    <t xml:space="preserve">Uitvoeringsplan agrarisch natuurbeheer </t>
  </si>
  <si>
    <t>Versnippering/isolatie</t>
  </si>
  <si>
    <t>Bermenplan</t>
  </si>
  <si>
    <t xml:space="preserve">Gecompartimenteerde beweiding </t>
  </si>
  <si>
    <t xml:space="preserve">Instellen extensief  begrazings-/maaibeheer </t>
  </si>
  <si>
    <t xml:space="preserve">Extensiveren begrazingsbeheer </t>
  </si>
  <si>
    <t>B begrazingsbeheer  met geiten</t>
  </si>
  <si>
    <t>Bi bosrandbeheer</t>
  </si>
  <si>
    <t>Verbetering structuur H9160B en ontwikkeling en behoud H6430C</t>
  </si>
  <si>
    <t>Bi middenbos-/ hakhoutbeheer</t>
  </si>
  <si>
    <t>Verbetering structuur en opbouw habitattype</t>
  </si>
  <si>
    <t>aanbrengen structuur, geen abrupte overgangen</t>
  </si>
  <si>
    <t xml:space="preserve">Het toepassen van bosrandbeheer op zon beschenen zuidzijden van bospercelen kan op diverse locaties worden opgepakt </t>
  </si>
  <si>
    <t xml:space="preserve">Dood hout laten liggen waar de soort voorkomt, dit levert potentiele locaties op voor het afzetten van de eieren </t>
  </si>
  <si>
    <t xml:space="preserve">Het niet volledig vrijzetten van bomen en boomstronken. </t>
  </si>
  <si>
    <t xml:space="preserve">In specifiek de holle wegen migratieroutes realiseren door het toepassen van hakhoutbeheer </t>
  </si>
  <si>
    <t xml:space="preserve">Als (nood)maatregel het knotten en kandelaberen van eiken </t>
  </si>
  <si>
    <t>Toepassen van hakhout- en bosrandbeheer waar dat mogelijk is.</t>
  </si>
  <si>
    <t xml:space="preserve">Extensief randenbeheer </t>
  </si>
  <si>
    <t>Overgangen</t>
  </si>
  <si>
    <t>Bermenbeheer Bospaden</t>
  </si>
  <si>
    <t>bostructuur</t>
  </si>
  <si>
    <t xml:space="preserve">Omvorming naald- en eenvormige loofhoutopstanden </t>
  </si>
  <si>
    <t xml:space="preserve">Aanplant boomsoorten met goed strooisel </t>
  </si>
  <si>
    <t xml:space="preserve">Ongelijkvormig hooghoutbeheer </t>
  </si>
  <si>
    <t>Opstellen plan van aanpak per locatie voor middenbosbeheer</t>
  </si>
  <si>
    <t>Bi kap enkele populieren</t>
  </si>
  <si>
    <t>Minder eutrofiëring als gevolg van bladval</t>
  </si>
  <si>
    <t>Bi bosrandbeheer/extensieve dunning</t>
  </si>
  <si>
    <t>Verbetering structuur H9160B</t>
  </si>
  <si>
    <t>Bi kappen naaldhout langs carexweitje</t>
  </si>
  <si>
    <t>Vermindering verdroging en verbetering kwaliteit habitattype</t>
  </si>
  <si>
    <t>Bi extensieve groepenkap</t>
  </si>
  <si>
    <t>Verbetering structuur en opbouw habitattype. Afvoeren biomassa</t>
  </si>
  <si>
    <t>Bi kap monotone naald- en loofhoutstakenopstanden</t>
  </si>
  <si>
    <t>Verbetering opbouw en structuur habitattype en afvoer biomassa</t>
  </si>
  <si>
    <t>Verbetering structuur habitattype</t>
  </si>
  <si>
    <t>Bi extensieve groepenkap e/o dunnen</t>
  </si>
  <si>
    <t>Extra terugdringen stikstofdepositie (bronmaatregel)</t>
  </si>
  <si>
    <t>Informatie-voorziening</t>
  </si>
  <si>
    <t>Communicatie / naamsbekendheid</t>
  </si>
  <si>
    <t>Voorlichting/educatie</t>
  </si>
  <si>
    <t>Communicatie / Benutten locale expertise</t>
  </si>
  <si>
    <t>Info bij uitvoering</t>
  </si>
  <si>
    <t>Communicatie / verhogen draagvlak</t>
  </si>
  <si>
    <t>Opstarten grensoverschrijdend N2000 overleg</t>
  </si>
  <si>
    <t>Terugdringen vermesting (nutrientenoverlast)</t>
  </si>
  <si>
    <t>Behoud bronpopulaties</t>
  </si>
  <si>
    <t xml:space="preserve">Voldoende budget reserveren voor vrijwilligers </t>
  </si>
  <si>
    <t>SBB, LL, NM</t>
  </si>
  <si>
    <t>SBB</t>
  </si>
  <si>
    <t>Provincie i.s.m. beheerders</t>
  </si>
  <si>
    <t>SBB, LL</t>
  </si>
  <si>
    <t>Provincie i.s.m. gemeenten</t>
  </si>
  <si>
    <t>NM, SBB,LL,Provincie, overige</t>
  </si>
  <si>
    <t>op 29-7-2021 nummer van Else gekregen</t>
  </si>
  <si>
    <t>maatregelnr op 7-6-2021 van Else ontvangen</t>
  </si>
  <si>
    <t>157.Dv.55</t>
  </si>
  <si>
    <t>157.Dv.56</t>
  </si>
  <si>
    <t>157.Dv.57</t>
  </si>
  <si>
    <t>157.Ex.31</t>
  </si>
  <si>
    <t>157.Ex.32</t>
  </si>
  <si>
    <t>157.Ex.33</t>
  </si>
  <si>
    <t>157.Ex.34</t>
  </si>
  <si>
    <t>157.Ex.35</t>
  </si>
  <si>
    <t>157.Ex.36</t>
  </si>
  <si>
    <t>157.Gw.469</t>
  </si>
  <si>
    <t>157.H.1172</t>
  </si>
  <si>
    <t>157.H.1212</t>
  </si>
  <si>
    <t>157.H.63</t>
  </si>
  <si>
    <t>157.H.64</t>
  </si>
  <si>
    <t>157.H.65</t>
  </si>
  <si>
    <t>157.H.66</t>
  </si>
  <si>
    <t>157.H.67</t>
  </si>
  <si>
    <t>157.H.68</t>
  </si>
  <si>
    <t>157.H.69</t>
  </si>
  <si>
    <t>157.H.70</t>
  </si>
  <si>
    <t>157.H.71</t>
  </si>
  <si>
    <t>157.H.72</t>
  </si>
  <si>
    <t>157.H.73</t>
  </si>
  <si>
    <t>157.H.74</t>
  </si>
  <si>
    <t>157.H.75</t>
  </si>
  <si>
    <t>157.H.839</t>
  </si>
  <si>
    <t>157.H.840</t>
  </si>
  <si>
    <t>157.H.874</t>
  </si>
  <si>
    <t>157.Hi.12</t>
  </si>
  <si>
    <t>157.I.301</t>
  </si>
  <si>
    <t>157.I.302</t>
  </si>
  <si>
    <t>157.I.303</t>
  </si>
  <si>
    <t>157.I.304</t>
  </si>
  <si>
    <t>157.I.305</t>
  </si>
  <si>
    <t>157.I.306</t>
  </si>
  <si>
    <t>157.I.307</t>
  </si>
  <si>
    <t>157.I.308</t>
  </si>
  <si>
    <t>157.I.309</t>
  </si>
  <si>
    <t>157.I.310</t>
  </si>
  <si>
    <t>157.I.311</t>
  </si>
  <si>
    <t>157.I.312</t>
  </si>
  <si>
    <t>157.I.313</t>
  </si>
  <si>
    <t>157.I.314</t>
  </si>
  <si>
    <t>157.I.315</t>
  </si>
  <si>
    <t>157.I.76</t>
  </si>
  <si>
    <t>157.I.77</t>
  </si>
  <si>
    <t>157.Kk.6</t>
  </si>
  <si>
    <t>157.M.412</t>
  </si>
  <si>
    <t>157.M.473</t>
  </si>
  <si>
    <t>157.M.539</t>
  </si>
  <si>
    <t>157.M.545</t>
  </si>
  <si>
    <t>157.M.613</t>
  </si>
  <si>
    <t>157.M.699</t>
  </si>
  <si>
    <t>157.M.706</t>
  </si>
  <si>
    <t>157.M.707</t>
  </si>
  <si>
    <t>157.M.708</t>
  </si>
  <si>
    <t>157.M.709</t>
  </si>
  <si>
    <t>157.M.710</t>
  </si>
  <si>
    <t>157.Mo.161</t>
  </si>
  <si>
    <t>157.Mo.162</t>
  </si>
  <si>
    <t>157.Mo.163</t>
  </si>
  <si>
    <t>157.Mo.45</t>
  </si>
  <si>
    <t>157.Mo.46</t>
  </si>
  <si>
    <t>157.Mo.47</t>
  </si>
  <si>
    <t>157.Mo.48</t>
  </si>
  <si>
    <t>157.Mo.49</t>
  </si>
  <si>
    <t>157.Nd.314</t>
  </si>
  <si>
    <t>157.O.72</t>
  </si>
  <si>
    <t>157.O.73</t>
  </si>
  <si>
    <t>157.O.74</t>
  </si>
  <si>
    <t>157.Oo.3</t>
  </si>
  <si>
    <t>157.Op.1201</t>
  </si>
  <si>
    <t>157.Ow.11</t>
  </si>
  <si>
    <t>157.Ow.12</t>
  </si>
  <si>
    <t>157.Oz.1063</t>
  </si>
  <si>
    <t>157.Oz.1064</t>
  </si>
  <si>
    <t>157.Oz.1065</t>
  </si>
  <si>
    <t>157.Oz.1205</t>
  </si>
  <si>
    <t>157.Oz.1211</t>
  </si>
  <si>
    <t>157.Oz.1212</t>
  </si>
  <si>
    <t>157.Oz.1213</t>
  </si>
  <si>
    <t>157.Oz.1214</t>
  </si>
  <si>
    <t>157.Oz.1215</t>
  </si>
  <si>
    <t>157.Oz.1216</t>
  </si>
  <si>
    <t>157.Oz.1217</t>
  </si>
  <si>
    <t>157.Oz.1218</t>
  </si>
  <si>
    <t>157.Oz.1219</t>
  </si>
  <si>
    <t>157.Oz.1220</t>
  </si>
  <si>
    <t>157.Oz.1221</t>
  </si>
  <si>
    <t>157.Oz.1222</t>
  </si>
  <si>
    <t>157.Oz.1223</t>
  </si>
  <si>
    <t>157.Oz.1224</t>
  </si>
  <si>
    <t>H1163, H1096</t>
  </si>
  <si>
    <t>H1324</t>
  </si>
  <si>
    <t xml:space="preserve">Opstellen en actualisatie van een soortbeschermingsplan dat rekening houdt met de duurzaamheid op langere termijn </t>
  </si>
  <si>
    <t>Kwaliteit leefgebied</t>
  </si>
  <si>
    <t xml:space="preserve">Ruimtelijke inbedding en concretisering uitbreiding en kwaliteitsverbetering (bosbeheerplan) </t>
  </si>
  <si>
    <t>Structuurhabitattype</t>
  </si>
  <si>
    <t>Plan van aanpak uitwerking onderzoekresultaten</t>
  </si>
  <si>
    <t xml:space="preserve">Aanvullend maaibeheer </t>
  </si>
  <si>
    <t>Overleg Exotenbestrijding</t>
  </si>
  <si>
    <t>Exoten</t>
  </si>
  <si>
    <t xml:space="preserve">Beheersen/ingrijpen brandhaarden </t>
  </si>
  <si>
    <t xml:space="preserve">Opstellen maatregelenplan exoten </t>
  </si>
  <si>
    <t xml:space="preserve">Verwijderen niet gebiedseigen, uitheemse en ongewenste bosopslag </t>
  </si>
  <si>
    <t xml:space="preserve">Verwijderen niet gebiedseigen, uitheemse en ongewenste soorten </t>
  </si>
  <si>
    <t>Gw</t>
  </si>
  <si>
    <t>Gw afzetten koepelnesten gele weidemier</t>
  </si>
  <si>
    <t>Beschermen mierennesten ten tijde van maaibeurt</t>
  </si>
  <si>
    <t>H uitvoeren maatregelen ggor heuvelland voorzover betrekking op habitattypen geuldal</t>
  </si>
  <si>
    <t>Herstel waterhuishouding</t>
  </si>
  <si>
    <t>H uitbreiden OGOR-meetnet</t>
  </si>
  <si>
    <t>Extra OGOR-peilbuizen in het Geuldal</t>
  </si>
  <si>
    <t>jaarlijkse inspectie en kleinschalig ingrijpen</t>
  </si>
  <si>
    <t>Voorkomen erosie oevers</t>
  </si>
  <si>
    <t>Waar mogelijk aanwezige stuwen strijken</t>
  </si>
  <si>
    <t xml:space="preserve">De passeerbaarheid van locaties door bouwtechnische maatregelen realiseren, zodanig dat trajecten zonder migratiebelemmeringen op elkaar aansluiten, </t>
  </si>
  <si>
    <t xml:space="preserve">Het toepassen van dynamisch molen/stuwenbeheer in combinate met temporele vismigratie </t>
  </si>
  <si>
    <t xml:space="preserve">Kleinschalige wateropvang en -berging in alle hellinggebieden van het stroomgebied, inclusief stedelijk gebied </t>
  </si>
  <si>
    <t xml:space="preserve">Extra water vasthouden op de flanken door middel van o.a. graften en houtsingels en andere vormen van lijnbeplanting </t>
  </si>
  <si>
    <t xml:space="preserve">Stimuleren van ander (agrarisch) landgebruik, kleinschaliger en meer overblijvende gewassen </t>
  </si>
  <si>
    <t>Detailontwatering natte natuur verwijderen/aanpassen</t>
  </si>
  <si>
    <t xml:space="preserve">Vergroten infiltratie op het plateau in bestaande buffers </t>
  </si>
  <si>
    <t xml:space="preserve">Aanleg infiltratievoorziening, herstel infiltratiegebieden </t>
  </si>
  <si>
    <t xml:space="preserve">Maatregelen beïnvloeding kalktufvorming </t>
  </si>
  <si>
    <t xml:space="preserve">Gebiedsaanpak Ravensbos </t>
  </si>
  <si>
    <t xml:space="preserve">Gebiedsaanpak Terzieter bronnetjesbos </t>
  </si>
  <si>
    <t>H bescherming intrekgebieden</t>
  </si>
  <si>
    <t>Herstel grondwaterkwaliteit habitatattype</t>
  </si>
  <si>
    <t>H aanpak te diepe insnijding waterlopen (na uitvoering onderzoek)</t>
  </si>
  <si>
    <t>Herstel habitattype</t>
  </si>
  <si>
    <t>Hi</t>
  </si>
  <si>
    <t>Veiligstellen kwetsbare soorten (operatie Peperboompje)</t>
  </si>
  <si>
    <t>Opstellen en uitvoeren zolderherstelplan</t>
  </si>
  <si>
    <t>Instandhouding kraamverblijfplaats</t>
  </si>
  <si>
    <t xml:space="preserve">Extra inrichtingsmaatregelen </t>
  </si>
  <si>
    <t>Areaal vergroten</t>
  </si>
  <si>
    <t xml:space="preserve">Het regelmatig creëren van nieuwe plasjes en rijsporen zodat ook hierdoor pioniersituaties ontstaan en de bestaande poelen weer vrijmaken van begroeiing </t>
  </si>
  <si>
    <t>Biotoop optimaliseren</t>
  </si>
  <si>
    <t>Het plaatsen van betonnen drinkbakken</t>
  </si>
  <si>
    <t xml:space="preserve">Door het herstellen van kleinschalige landschapselementen en het aanleggen van diverse poelen ook het potentiële leefgebied toenemen </t>
  </si>
  <si>
    <t>vergroting leefgebied</t>
  </si>
  <si>
    <t>Ontwikkelen leefgebieden in het gebied Stokhem-Beertenshoven-droogdal Abelsche grub en in den Teggert</t>
  </si>
  <si>
    <t>Isolatie/versnippering</t>
  </si>
  <si>
    <t xml:space="preserve">Diverse bestaande en potentieel geschikte poelen moeten worden vergroot en/of verdiept of dan wel een degelijke betonbodem krijgen </t>
  </si>
  <si>
    <t xml:space="preserve">Door o.a. wegen en potentiele leefgebieden zoveel mogelijk obstakel vrij te maken wordt het areaal voor de soort toegankelijker en uitgebreid </t>
  </si>
  <si>
    <t xml:space="preserve">Het uitvoeren van de maatregelen zoals genoemd in de Gebiedsanalyse en Maatregelenpakket Kamsalamander Midden- en Zuid-Limburg en Vinpootsalamander Mergelland en Wormdal” van 25 februari 2019 van Omniverde is daarbij een belangrijk vertrekpunt </t>
  </si>
  <si>
    <t xml:space="preserve">Meer struik en boomvomers spontaan laten opkomen langs de beekloop zodat er meer schaduwwerking optreedt </t>
  </si>
  <si>
    <t>Kwaliteitsslag hellingsmoerassen</t>
  </si>
  <si>
    <t>Isolatie en versnippering</t>
  </si>
  <si>
    <t xml:space="preserve">Instellen exclosures </t>
  </si>
  <si>
    <t>Inrichting van habitattype</t>
  </si>
  <si>
    <t xml:space="preserve">Herstel alluviaal bos Beutenaken </t>
  </si>
  <si>
    <t>Bosomvorming</t>
  </si>
  <si>
    <t>Uitbreiding kalkmoeras o.a. bij cartils</t>
  </si>
  <si>
    <t>Aanleggen en behouden boscorridors/heidevegetaties</t>
  </si>
  <si>
    <t>Terugdringen isolatie en versnippering</t>
  </si>
  <si>
    <t>Uitvoering maatregelen n.a.v. inventarisatie</t>
  </si>
  <si>
    <t>Voorkomen schaduwwerking</t>
  </si>
  <si>
    <t>M extra maaien en afvoeren</t>
  </si>
  <si>
    <t>M inrichten kralen tbv parkeren schapen</t>
  </si>
  <si>
    <t>Tegengaan vermesting doo schapenuitwerpselen</t>
  </si>
  <si>
    <t>Gefaseerd maaibeheer toepassen eenmaal laat maaien per twee tot vier jaar is nodig om op die manier een ruige zoomvegetatie te ontwikkelen.</t>
  </si>
  <si>
    <t>Extra maaien en afvoeren</t>
  </si>
  <si>
    <t>Maai en afvoer beheer</t>
  </si>
  <si>
    <t>Proef sinusbeheer (maaien en afvoeren)</t>
  </si>
  <si>
    <t>Extra maaibeheer</t>
  </si>
  <si>
    <t>Monitoring Vleermuizen</t>
  </si>
  <si>
    <t>Trend bepalen</t>
  </si>
  <si>
    <t>Monitoring kraamkolonie</t>
  </si>
  <si>
    <t>Digitaliseren hangplaatsen vleermuizen winterverblijven</t>
  </si>
  <si>
    <t>Inventarisatie korstmossen en bepalen bodem-pH</t>
  </si>
  <si>
    <t>Terugdringen verzuring</t>
  </si>
  <si>
    <t>Volgen habitattype/trend bepalen</t>
  </si>
  <si>
    <t>Methodiekontwikkeling en praktijkonderzoek en monitoring maatregelen.</t>
  </si>
  <si>
    <t>Herhalingsonderzoek/monitoring van het bosreservaat Vijlenerbos</t>
  </si>
  <si>
    <t xml:space="preserve">Langetermijneffecten van middenbosbeheer en ongelijkjarig hooghoutbosbeheer </t>
  </si>
  <si>
    <t xml:space="preserve">Voldoende dood hout laten liggen en laat heggen uitgroeien tot struweelhagen dit om het landbiotoop aantrekkelijk te maken </t>
  </si>
  <si>
    <t>Kwaliteitsslag</t>
  </si>
  <si>
    <t xml:space="preserve">actief beheer bij toenemende dominantie van Beuk, Hulst, Amerikaanse vogelkers en/of andere niet gewenste soorten </t>
  </si>
  <si>
    <t>uitheemse boom- en struikvormers te verwijderen</t>
  </si>
  <si>
    <t>Opstellen onderhoudsplan kalksteengroeven</t>
  </si>
  <si>
    <t>Op verwijderen zwerfafval</t>
  </si>
  <si>
    <t>Herstel en behoud habitattype</t>
  </si>
  <si>
    <t>Oppervlakte vergroten/ontwikkeling heidevegetaties</t>
  </si>
  <si>
    <t>Beheer van het habitattype</t>
  </si>
  <si>
    <t>Oz Lopend OBN-onderzoek naar vorm van hooghout-beheer op 2 proeflocaties</t>
  </si>
  <si>
    <t>Vervolg-onderzoek naar lange termijn effecten proef hooghoutbeheer op proeflocaties</t>
  </si>
  <si>
    <t>Volgen van de ontwikkeling van het habitattype na ingreep</t>
  </si>
  <si>
    <t>Uitwerken beheermaatregelen op basis van het OBN-onderzoek naar vorm van hooghout-beheer op 2 proeflocaties in het Geuldal</t>
  </si>
  <si>
    <t>Oz onderzoek naar drainage</t>
  </si>
  <si>
    <t>Toetsen Wnb Intensief gebruik</t>
  </si>
  <si>
    <t>Migratieroutes en mannenverblijven meervleermuis</t>
  </si>
  <si>
    <t>Actualiseren gedragscode voor extensief gebruik</t>
  </si>
  <si>
    <t>Klimaatzones grotere gangenstelsels in kaart brengen</t>
  </si>
  <si>
    <t>Zwermzones in kaart brengen en veilig stellen, en uitvoeren zwermonderzoek.</t>
  </si>
  <si>
    <t>Vooronderzoek verontreiniging champignonteelt</t>
  </si>
  <si>
    <t>Functie zomer</t>
  </si>
  <si>
    <t xml:space="preserve">Inventarisatie schaduwwerking beek en opties voor herstel variabele begroeiing </t>
  </si>
  <si>
    <t>Vinden van geschikte locaties</t>
  </si>
  <si>
    <t xml:space="preserve">
Onderzoek rondtrekkende schaapskuddes 
</t>
  </si>
  <si>
    <t xml:space="preserve">Experiment kleinschalig plaggen als herstelmaatregel </t>
  </si>
  <si>
    <t>Uitvoeren beheerexpriment</t>
  </si>
  <si>
    <t xml:space="preserve">Onderzoek naar het effect van beverdammen in met name kleinere zijbeken op de aanwezigheid van Beekprik en Beekdonderdpad </t>
  </si>
  <si>
    <t>Interactie met andere soorten</t>
  </si>
  <si>
    <t>Onderzoek omleiding Groote Molen Meerssen vanwege barrière werking.</t>
  </si>
  <si>
    <t xml:space="preserve">Onderzoek naar de verspreiding van de Zwartbekgrondel en andere exoten </t>
  </si>
  <si>
    <t>veegbesluit</t>
  </si>
  <si>
    <t>Provincie i.s.m. SBB</t>
  </si>
  <si>
    <t>LL, NM</t>
  </si>
  <si>
    <t>SBB, NM</t>
  </si>
  <si>
    <t>NM</t>
  </si>
  <si>
    <t>provincie, gemeente Valkenburg, SBB, LL, NM</t>
  </si>
  <si>
    <t>SBB, provincie, gemeente Valkenburg, LL, NM</t>
  </si>
  <si>
    <t>Maatrege; p[ 30-9-2020 toegevoegd: stond wel in tabel Else maar niet in mijn tabel en mailvanGuido volgt dat hij deze maatregel wel wilt opnemen in N2000 rapport</t>
  </si>
  <si>
    <t>157.Oz.1227</t>
  </si>
  <si>
    <t>157.Oz.1228</t>
  </si>
  <si>
    <t>157.Oz.1229</t>
  </si>
  <si>
    <t>157.Oz.1230</t>
  </si>
  <si>
    <t>157.Oz.1231</t>
  </si>
  <si>
    <t>157.Oz.1232</t>
  </si>
  <si>
    <t>157.Oz.1233</t>
  </si>
  <si>
    <t>157.Oz.1234</t>
  </si>
  <si>
    <t>157.Oz.1235</t>
  </si>
  <si>
    <t>157.Oz.1236</t>
  </si>
  <si>
    <t>157.Oz.1237</t>
  </si>
  <si>
    <t>157.Oz.1238</t>
  </si>
  <si>
    <t>157.Oz.1239</t>
  </si>
  <si>
    <t>157.Oz.1240</t>
  </si>
  <si>
    <t>157.Oz.1241</t>
  </si>
  <si>
    <t>157.Oz.1242</t>
  </si>
  <si>
    <t>157.Oz.1243</t>
  </si>
  <si>
    <t>157.Oz.1244</t>
  </si>
  <si>
    <t>157.Oz.1245</t>
  </si>
  <si>
    <t>157.Oz.1246</t>
  </si>
  <si>
    <t>157.Oz.1247</t>
  </si>
  <si>
    <t>157.Oz.1248</t>
  </si>
  <si>
    <t>157.Oz.415</t>
  </si>
  <si>
    <t>157.Oz.417</t>
  </si>
  <si>
    <t>157.Oz.419</t>
  </si>
  <si>
    <t>157.Oz.476</t>
  </si>
  <si>
    <t>157.Oz.477</t>
  </si>
  <si>
    <t>157.Oz.480</t>
  </si>
  <si>
    <t>157.Oz.52</t>
  </si>
  <si>
    <t>157.Oz.53</t>
  </si>
  <si>
    <t>157.Oz.54</t>
  </si>
  <si>
    <t>157.Oz.548</t>
  </si>
  <si>
    <t>157.Oz.55</t>
  </si>
  <si>
    <t>157.Oz.551</t>
  </si>
  <si>
    <t>157.Oz.56</t>
  </si>
  <si>
    <t>157.Oz.57</t>
  </si>
  <si>
    <t>157.Oz.58</t>
  </si>
  <si>
    <t>157.Oz.620</t>
  </si>
  <si>
    <t>157.Oz.621</t>
  </si>
  <si>
    <t>157.Oz.622</t>
  </si>
  <si>
    <t>157.Oz.623</t>
  </si>
  <si>
    <t>157.Oz.665</t>
  </si>
  <si>
    <t>157.Oz.847</t>
  </si>
  <si>
    <t>157.Oz.849</t>
  </si>
  <si>
    <t>157.Oz.850</t>
  </si>
  <si>
    <t>157.Oz.851</t>
  </si>
  <si>
    <t>157.Oz.887</t>
  </si>
  <si>
    <t>157.Oz.888</t>
  </si>
  <si>
    <t>157.Oz.889</t>
  </si>
  <si>
    <t>157.Oz.891</t>
  </si>
  <si>
    <t>157.Oz.907</t>
  </si>
  <si>
    <t>157.P.420</t>
  </si>
  <si>
    <t>157.P.478</t>
  </si>
  <si>
    <t>157.P.552</t>
  </si>
  <si>
    <t>157.R.1210</t>
  </si>
  <si>
    <t>157.S.403</t>
  </si>
  <si>
    <t>157.S.43</t>
  </si>
  <si>
    <t>157.S.529</t>
  </si>
  <si>
    <t>157.S.604</t>
  </si>
  <si>
    <t>157.S.605</t>
  </si>
  <si>
    <t>157.S.620</t>
  </si>
  <si>
    <t>157.S.621</t>
  </si>
  <si>
    <t>157.S.622</t>
  </si>
  <si>
    <t>157.Sg.5</t>
  </si>
  <si>
    <t>157.Sk.4</t>
  </si>
  <si>
    <t>157.Tb.406</t>
  </si>
  <si>
    <t>157.Tr.523</t>
  </si>
  <si>
    <t>157.U.424</t>
  </si>
  <si>
    <t>157.U.481</t>
  </si>
  <si>
    <t>157.U.559</t>
  </si>
  <si>
    <t>157.U.630</t>
  </si>
  <si>
    <t>157.U.892</t>
  </si>
  <si>
    <t>157.U.895</t>
  </si>
  <si>
    <t>157.U.896</t>
  </si>
  <si>
    <t>157.U.897</t>
  </si>
  <si>
    <t>157.V.564</t>
  </si>
  <si>
    <t>157.V.568</t>
  </si>
  <si>
    <t>157.V.569</t>
  </si>
  <si>
    <t>157.V.570</t>
  </si>
  <si>
    <t>157.V.571</t>
  </si>
  <si>
    <t>157.V.572</t>
  </si>
  <si>
    <t>157.V.573</t>
  </si>
  <si>
    <t>157.Vw.24</t>
  </si>
  <si>
    <t xml:space="preserve">Onderzoek naar het gedrag van potamodrome (Beekprik) soorten bij stroomafwaartse migratie is weinig bekend </t>
  </si>
  <si>
    <t>Onderzoek/inventarisatie naar mestsilo’s in de directe nabijheid van de beekloop</t>
  </si>
  <si>
    <t>Onderzoek hakhoutbeheer irt Vliegend hert</t>
  </si>
  <si>
    <t xml:space="preserve">Integratie maatregelen in bosbeheerplan </t>
  </si>
  <si>
    <t>Bij de Eperweg zou hydrologisch onderzoek moeten uitwijzen of weerdverlaging een optie zou zijn om het kwelwater langzamer af te laten vloeien naar de beek.</t>
  </si>
  <si>
    <t>Buffer in het agrarisch gebied</t>
  </si>
  <si>
    <t>Pilot Ravensbos</t>
  </si>
  <si>
    <t>Effectiviteit bescherming intrekgebied</t>
  </si>
  <si>
    <t>Experiment zeoliet</t>
  </si>
  <si>
    <t>Onderzoek naar waterkwaliteit en vegetatie terzietbronnetjes</t>
  </si>
  <si>
    <t xml:space="preserve">Aanvullende biotische kenmerken bepalen trend </t>
  </si>
  <si>
    <t>Biotische kenmerken</t>
  </si>
  <si>
    <t>Bepalen beste ontwikkellocaties</t>
  </si>
  <si>
    <t>Kansrijke ontwikkellocaties</t>
  </si>
  <si>
    <t>Onderzoek naar de toename van Hulst</t>
  </si>
  <si>
    <t>Inzicht in de sleutelfactoren</t>
  </si>
  <si>
    <t>Beheerstrategie</t>
  </si>
  <si>
    <t>Onderzoek naar drainage/diepe insnijding plus verkenning maatregelen</t>
  </si>
  <si>
    <t>verdroging</t>
  </si>
  <si>
    <t xml:space="preserve">Effectiviteit beheer (robinea) </t>
  </si>
  <si>
    <t>Effectiviteit beheer (extensieve bosbegrazing</t>
  </si>
  <si>
    <t>Vaststellen trend</t>
  </si>
  <si>
    <t>Intrekgebieden bepalen Genhoes, Mechelderbeek &amp; Klitserbeek  (vervolgonderzoek op 157.OZ.849</t>
  </si>
  <si>
    <t>Oz onderzoek naar functionaliteit bufferzones</t>
  </si>
  <si>
    <t>Kennis en ervaring opdoen met de werking van iopvangstroken/bufferzones</t>
  </si>
  <si>
    <t>Oz onderzoek naar vergroten soortenrijkdom</t>
  </si>
  <si>
    <t>Behoud van het habitattype en op termijn verbetering van kwaliteit</t>
  </si>
  <si>
    <t>Oz onderzoek naar voorkómen van ongewenste opslag</t>
  </si>
  <si>
    <t>Behoud pioniersituaties door bijv. meer dynamiek in het systeem</t>
  </si>
  <si>
    <t>Oz onderzoek naar uitbreidingsmogelijkheden habitattype</t>
  </si>
  <si>
    <t>Behoud van het habitattype waarvoor nodig: deskundig advies over inrichtings- en beheermaatregelen, vast te leggen in een (detail)beheerplan</t>
  </si>
  <si>
    <t>Oz onderzoek naar effectief verwijderen exoten</t>
  </si>
  <si>
    <t>Deskundigenadvies over mogelijke beheermaatregelen gericht op het tegengaan van de vestiging en kieming van exoten en het bevoordelen van de zinkvegetaties</t>
  </si>
  <si>
    <t>Oz aanvullende monitoring zinkweiden</t>
  </si>
  <si>
    <t>Tussentijdse aanvullende monitoring om ontwikkeling te volgen</t>
  </si>
  <si>
    <t>Bodemonderzoek</t>
  </si>
  <si>
    <t>Vergroting areaal</t>
  </si>
  <si>
    <t>Uitvoeren experiment met twee keer per jaar maaien en volgen zaadzetting en ontwikkeling vegetatie</t>
  </si>
  <si>
    <t>Onderzoek naar beheer</t>
  </si>
  <si>
    <t>Kleinschalig akkeren</t>
  </si>
  <si>
    <t>Oz deelname obn-onderzoek vrakelberg</t>
  </si>
  <si>
    <t>Veldonderzoek naar beheeroptimalisatie zuid-limburgse hellingschraallanden</t>
  </si>
  <si>
    <t>Dominantie Bergdravik</t>
  </si>
  <si>
    <t>Tegengaan exoten</t>
  </si>
  <si>
    <t>Oz vervolg obn-onderzoek naar beheeroptimalisatie hellingschraallanden</t>
  </si>
  <si>
    <t>Inzicht verkrijgen in effectief beheer t.b.v. behoud en kwaliteitsverbetering hellingschraalgraslanden</t>
  </si>
  <si>
    <t>Onderzoek naar achteruitgang habitattype</t>
  </si>
  <si>
    <t>Onderzoek naar de sleutelfactoren abiotiek</t>
  </si>
  <si>
    <t>Uitvoeren experiment</t>
  </si>
  <si>
    <t>Onderzoek naar de risico's van genetische erosie van de populatie</t>
  </si>
  <si>
    <t>Veiligstellen van de populatie</t>
  </si>
  <si>
    <t>Oz bodemonderzoek naar verzuring e/o toxicatie</t>
  </si>
  <si>
    <t>Experimenteel (veld-)onderzoek naar kansrijke maatregelen en de invloed hiervan op de bodemchemie en de ontwikkeling van het habitattype. Uitkomsten worden uitgewerkt in concrete handvatten voor beheer en inrichting.</t>
  </si>
  <si>
    <t>Onderzoek naar uitbreidingsmogelijkheden habitattype</t>
  </si>
  <si>
    <t>nvt klaar</t>
  </si>
  <si>
    <t>Oz Aanvullende monitoring Heischrale graslanden</t>
  </si>
  <si>
    <t>Oz Onderzoek naar kansrijke locaties voor ontwikkeling van het habitattype</t>
  </si>
  <si>
    <t>Het vinden van uitbreidingslocaties voor het habitattype ten behoeve van behalen instandhoudingsdoelstelling</t>
  </si>
  <si>
    <t>Oz onderzoek lokaliseren habitattype</t>
  </si>
  <si>
    <t>Ten behoeve van het vaststellen van het voorkomen, de verspreiding, ligging en omvang van het habitattype</t>
  </si>
  <si>
    <t>Oz onderzoek naar effect nitraat op kalktufbronvegetaties</t>
  </si>
  <si>
    <t>Vaststellen van een in Nederland te hanteren grenswaarde voor nitraat in het grondwater van kalktufbronnen.</t>
  </si>
  <si>
    <t>Oz onderzoek naar intrekgebied bronnen en kalkmoeras</t>
  </si>
  <si>
    <t>Vaststellen ligging van de intrekgebeiden ten behoeve van de bescherming van de intrekgebieden en daarmee veiligstellen van de instandhouding van de habitattypen</t>
  </si>
  <si>
    <t>Oz onderzoek naar KDW-waarde habitattype</t>
  </si>
  <si>
    <t>Huidige te ruime definitie KDW nader te bepalen ook in relatie tot de veel lagere KDW voor Kalkmoerassen</t>
  </si>
  <si>
    <t>Oz Onderzoek verloop waterkwaliteit en vegetatie van kalktufbronnen</t>
  </si>
  <si>
    <t>Het onderzoek gaat gebruikt worden om een beeld te krijgen van de trend van het habitattype. Dit kan mede gebruikt worden om de noodzaak en aard van maatregelen voor deze gebieden te bepalen.</t>
  </si>
  <si>
    <t>Oz onderzoek naar aanpak te diepe insnijding waterlopen</t>
  </si>
  <si>
    <t>Oz Aanvullende monitoring Kalkmoerassen</t>
  </si>
  <si>
    <t>Oz Onderzoek naar sleutelfactoren in duurzaam herstel van  kalkmoerassen</t>
  </si>
  <si>
    <t>Hoe kan door middel van beheer en inrichting worden ingespeeld op de sleutelfactoren die ten grondslag liggen aan het functioneren van kalkmoerassen in het Heuvelland, zodat de kwaliteit van kalkmoerassen kunnen worden hersteld en versterkt.</t>
  </si>
  <si>
    <t>Oz onderzoek naar maatregelen habitattype</t>
  </si>
  <si>
    <t>Duidelijk krijgen hoe een optimaal ontwikkeld Veldbies-Beukenbos er voor Nederlandse begrippen uitziet, en wat daarbij de kwaliteitskenmerken zijn</t>
  </si>
  <si>
    <t>P kleinschalig plaggen in combinatie met opbrengen maaisel of zaad</t>
  </si>
  <si>
    <t>Afvoer nutriënten en creëren vestigingsmogelijkheden voor soorten</t>
  </si>
  <si>
    <t>Behoud habitattype en creëren vestigingsmogelijkheden voor soorten van het habitattype</t>
  </si>
  <si>
    <t>Tegengaan effecten stikstofophoping, afvoer nutriënten. Vestigingsmogelijkheden voor soorten</t>
  </si>
  <si>
    <t>R populieren ringen</t>
  </si>
  <si>
    <t>Geleidelijk verwijderen populieren uit het habitattype dmv ringen tbv herstel habitattype</t>
  </si>
  <si>
    <t>S verwijderen houtige opslag (handmatig/geitenbegrazing)</t>
  </si>
  <si>
    <t>Afvoer nutriënten, voorkomen dichtgroeien habitattype</t>
  </si>
  <si>
    <t>Tegengaan van bosopslag</t>
  </si>
  <si>
    <t>Succesie</t>
  </si>
  <si>
    <t>S verwijderen houtige opslag (handmatig)</t>
  </si>
  <si>
    <t>Afvoer nutriënten, behoud kwaliteit habitattype</t>
  </si>
  <si>
    <t>Afvoer nutriënten, behoud habitattype</t>
  </si>
  <si>
    <t xml:space="preserve">Geplagde plekken opslag verwijderen </t>
  </si>
  <si>
    <t>Verwijderen boomopslag en houtige begroeiing</t>
  </si>
  <si>
    <t xml:space="preserve">Verwijderen opslag </t>
  </si>
  <si>
    <t>Stabilisatiewerkzaamheden en plaatsen van afsluitingen</t>
  </si>
  <si>
    <t>Uitvoering subsidieregeling onderhoud en beheer van gangenstelsels</t>
  </si>
  <si>
    <t>Afspraken maken met agrariers voor minder mestgift direct langs een water of poel</t>
  </si>
  <si>
    <t>Tr</t>
  </si>
  <si>
    <t xml:space="preserve">Afspraken maken om puntlozingen en diffuse lozingen van verontreinigd water in het gehele stroomgebied tegen te gaan (inclusief het Belgische deel) </t>
  </si>
  <si>
    <t>Toxicatie</t>
  </si>
  <si>
    <t>U uitbreiding ten behoeve van behoud dmv vrijmaken bodem in combinatie met opbrengen van zaden</t>
  </si>
  <si>
    <t>U uitbreiding ten behoeve van behoud</t>
  </si>
  <si>
    <t>Behoud habitattype en realiseren instandhoudings-doelstelling</t>
  </si>
  <si>
    <t>Behoud van het habitattype en realiseren instandhoudingsdoelstelling</t>
  </si>
  <si>
    <t>Zeer geleidelijke uitbreiding habitattype dmv kappen en waar nodig plaggen</t>
  </si>
  <si>
    <t xml:space="preserve">Kwaliteitsimpuls kerngebieden </t>
  </si>
  <si>
    <t>Het areaal zal vergroot moeten worden door ze beter met elkaar te verbinden / Hellinggraslanden van SBB / Berghofwei</t>
  </si>
  <si>
    <t>Invoeren gefaseerd hooilandbeheer op kansrijke locaties</t>
  </si>
  <si>
    <t>V realiseren verbindingszones</t>
  </si>
  <si>
    <t>Duurzaam behoud van habitattype door tegengaan van isolatie, ontwikkelen van mogelijkheden voor migratie van soorten, creëren van stepping stones</t>
  </si>
  <si>
    <t xml:space="preserve">Aan particulieren kan gevraagd worden om poelen aan te leggen zodat versnippering en isolatie kan worden verminderd of opgeheven </t>
  </si>
  <si>
    <t xml:space="preserve">Leefgebieden onderling verbinden door locaties passeerbaar te maken en obstakels te verwijderen. </t>
  </si>
  <si>
    <t xml:space="preserve">Aanleg van een aangepaste vispassage bij Groote Molen Meerssen. </t>
  </si>
  <si>
    <t xml:space="preserve">Herinrichting van onnatuurlijke beektrajecten, o.m. in stedelijke gebieden o.a. het optimaliseren van de beekbedding </t>
  </si>
  <si>
    <t>aanleggen/realiseren van nieuwe groenstucturen</t>
  </si>
  <si>
    <t>Ontwikkelen van een bosverbinding met bos en struweel over het plateau van Heyenrath</t>
  </si>
  <si>
    <t>Verwerving NNN</t>
  </si>
  <si>
    <t>Verkomen inspoeling</t>
  </si>
  <si>
    <t>Provincie i.s.m. SBB en LL en NM</t>
  </si>
  <si>
    <t>Provincie i.s.m. Natuurrijk Limburg</t>
  </si>
  <si>
    <t>Provincie i.s.m. NM</t>
  </si>
  <si>
    <t>tabel Mark Deamen: Runoff moet nog nummer van Else krijgen: LET OP:HET RISICOPUNT IS EEN UNIEK NR DAT MOET BLIJVEN BESTAAND: DIT NR IS NL GEKOPPELD AAN EEN GISBESTAND</t>
  </si>
  <si>
    <t>op 28-11-2019 iov Niek toegevoegd Op 29-1-2020 nr van Esle gekregen</t>
  </si>
  <si>
    <t>op 26-3-2019 door Ludy toegevoegd</t>
  </si>
  <si>
    <t>Op 9-12-2020 met Niek afgesproken dat ik nog even wacht met nr aanvragen omdat GS ngog in decmebr moet beslissen !nOp "moet ik nog aangragen" deze maatregel  aanvragenivm zienswijze.Maatregele 159.Oz.634 is verwijderd en deze maatregel is daarvoor in de plaats</t>
  </si>
  <si>
    <t>Op 26-3-2019 toegevoegd door Ludy</t>
  </si>
  <si>
    <t>Sint Pietersberg &amp; Jekerdal</t>
  </si>
  <si>
    <t>158.B.1306</t>
  </si>
  <si>
    <t>158.Oz.1307</t>
  </si>
  <si>
    <t>M.158-1</t>
  </si>
  <si>
    <t>M.158-2</t>
  </si>
  <si>
    <t>M.158-3</t>
  </si>
  <si>
    <t>M.158-4</t>
  </si>
  <si>
    <t>M.158-5</t>
  </si>
  <si>
    <t>M.158-6</t>
  </si>
  <si>
    <t>M.158-7</t>
  </si>
  <si>
    <t>M.158-8</t>
  </si>
  <si>
    <t>M.158-9</t>
  </si>
  <si>
    <t>159.A.990</t>
  </si>
  <si>
    <t>159.Ad.2010</t>
  </si>
  <si>
    <t>159.B.371</t>
  </si>
  <si>
    <t>159.B.374</t>
  </si>
  <si>
    <t>159.B.377</t>
  </si>
  <si>
    <t>159.B.492</t>
  </si>
  <si>
    <t>159.B.583</t>
  </si>
  <si>
    <t>159.B.673</t>
  </si>
  <si>
    <t>159.B.999</t>
  </si>
  <si>
    <t>159.Bi.1023</t>
  </si>
  <si>
    <t>159.Bi.1029</t>
  </si>
  <si>
    <t>159.Bi.1032</t>
  </si>
  <si>
    <t>159.Bi.1033</t>
  </si>
  <si>
    <t>159.Bm.385</t>
  </si>
  <si>
    <t>159.C.1</t>
  </si>
  <si>
    <t>159.C.2</t>
  </si>
  <si>
    <t>159.C.3</t>
  </si>
  <si>
    <t>159.Ch.1</t>
  </si>
  <si>
    <t>159.Dv.1</t>
  </si>
  <si>
    <t>159.Dv.nog aanvragen</t>
  </si>
  <si>
    <t>159.Hi.1</t>
  </si>
  <si>
    <t>159.Kk.1</t>
  </si>
  <si>
    <t>159.M.538</t>
  </si>
  <si>
    <t>159.M.540</t>
  </si>
  <si>
    <t>159.M.612</t>
  </si>
  <si>
    <t>159.M.700</t>
  </si>
  <si>
    <t>159.Mo.1</t>
  </si>
  <si>
    <t>159.Mo.2</t>
  </si>
  <si>
    <t>159.Oo.1</t>
  </si>
  <si>
    <t>159.Oz.1059</t>
  </si>
  <si>
    <t>159.Oz.416</t>
  </si>
  <si>
    <t>159.Oz.418</t>
  </si>
  <si>
    <t>159.Oz.547</t>
  </si>
  <si>
    <t>159.Oz.550</t>
  </si>
  <si>
    <t>159.Oz.621</t>
  </si>
  <si>
    <t>159.Oz.622</t>
  </si>
  <si>
    <t>159.Oz.623</t>
  </si>
  <si>
    <t>159.Oz.624</t>
  </si>
  <si>
    <t>159.Oz.625</t>
  </si>
  <si>
    <t>159.Oz.626</t>
  </si>
  <si>
    <t>159.Oz.627</t>
  </si>
  <si>
    <t>159.Oz.628</t>
  </si>
  <si>
    <t>159.Oz.629</t>
  </si>
  <si>
    <t>159.Oz.630</t>
  </si>
  <si>
    <t>159.Oz.631</t>
  </si>
  <si>
    <t>159.Oz.632</t>
  </si>
  <si>
    <t>159.Oz.633</t>
  </si>
  <si>
    <t>159.Oz.634</t>
  </si>
  <si>
    <t>159.P.397</t>
  </si>
  <si>
    <t>159.P.523</t>
  </si>
  <si>
    <t>159.P.524</t>
  </si>
  <si>
    <t>159.P.599</t>
  </si>
  <si>
    <t>159.S.400</t>
  </si>
  <si>
    <t>159.S.403</t>
  </si>
  <si>
    <t>159.S.526</t>
  </si>
  <si>
    <t>159.S.602</t>
  </si>
  <si>
    <t>159.Sg.1</t>
  </si>
  <si>
    <t>159.U.423</t>
  </si>
  <si>
    <t>159.U.558</t>
  </si>
  <si>
    <t>159.U.631</t>
  </si>
  <si>
    <t>159.V.565</t>
  </si>
  <si>
    <t>Bufferstrook</t>
  </si>
  <si>
    <t>Runoff: tegengaan instroming van water en slib</t>
  </si>
  <si>
    <t>Hydrologisch onderzoek</t>
  </si>
  <si>
    <t>kontinuering maai- en graasbeheer tbv verwijdering overmaat aan voedingsstoffen</t>
  </si>
  <si>
    <t>Verwijderen van struweel, bos en liaanvegetaties en strooisel en introductie van schapebegrazing</t>
  </si>
  <si>
    <t>Afvoer biomassa, tegengaan schaduwwerking; verbeteren abiotiek kalkgrasland</t>
  </si>
  <si>
    <t>Verruigde delen bestaand habitat extra maaien, grazen(drukbegrazing), opslag verwijderen</t>
  </si>
  <si>
    <t>Verwijderen biomassa en opheffen beschaduwing</t>
  </si>
  <si>
    <t>Ontwikkelen kalkgraslanden door introductie begrazing met schapen en maaien en afvoeren. Zo nodig plaggen</t>
  </si>
  <si>
    <t>Afvoer biomassa en nutrienten uit vm landbouwkundig gebruik</t>
  </si>
  <si>
    <t>realisatie verbindingszone (bestaande Nieuwe Natuur) dmv aankoop of dmv toegesneden beheerovereenkomsten_x000D_
_x000D_
beerheersovereenkomsten</t>
  </si>
  <si>
    <t>schrale graslandverbindingszone_x000D_
1</t>
  </si>
  <si>
    <t>Aanpassing beheer bermen en overhoeken buiten Natura 2000</t>
  </si>
  <si>
    <t>Isolatie opheffen</t>
  </si>
  <si>
    <t>Introductie rondtrekkende schaapskudde voor beheer bermen e.d. tussen Kunderberg en Geuldal</t>
  </si>
  <si>
    <t>Verhogen soortenrijkdom, afvoer nutrienten</t>
  </si>
  <si>
    <t>Aanleg en inrichting bufferstrook tegen instromend water van hoger gelegen gronden (Putberg)</t>
  </si>
  <si>
    <t>Weren van ongewenste inbreng van nutrienten</t>
  </si>
  <si>
    <t>Experimenteel hakhoutbeheer op de Putberg</t>
  </si>
  <si>
    <t>A aanleggen bufferzones langs nw-rand cannerbos (inrichten)</t>
  </si>
  <si>
    <t>Tegengaan invang en inspoeling van stikstof in het habitattype</t>
  </si>
  <si>
    <t>Advisering tbo’s, parti-culieren, gemeenten, bijv. door IKL</t>
  </si>
  <si>
    <t>B begrazingsbeheer Duchateaugroeve</t>
  </si>
  <si>
    <t>B begrazingsbeheer Duivelsgrot</t>
  </si>
  <si>
    <t>B inrichten kralen parkeren schapen</t>
  </si>
  <si>
    <t>Tegengaan vermesting door schapenuitwerpselen</t>
  </si>
  <si>
    <t>B begrazingsbeheer Popelmondedal, Kannerhei en Zonneberg</t>
  </si>
  <si>
    <t>B begrazingsbeheer Plateau, Westhelling en Kannerhei</t>
  </si>
  <si>
    <t>B extra nabeweiding</t>
  </si>
  <si>
    <t>B begrazingsbeheer ENCI-bos en Slavante</t>
  </si>
  <si>
    <t>Tegengaan overwoekering bosbodem door klimop + op gang brengen strooiselvertering tbv ondergroei habitattype</t>
  </si>
  <si>
    <t>Ontwikkelen geleidelijk opgaande bosrand (leidt ook tot minder depositie in de kern van het bos)</t>
  </si>
  <si>
    <t>Bi gaten maken in combinatie met actief inplanten van toekomstbomen</t>
  </si>
  <si>
    <t>Afvoer van nutriënten, lichtval op bosbodem tbv voorjaarsflora, bevoordelen toekomstbomen tbv variatie in leeftijdsopbouw bos</t>
  </si>
  <si>
    <t>Tegengaan effecten stikstofophoping, afvoer nutriënten en lichtval op bosbodem tbv voorjaarsflora</t>
  </si>
  <si>
    <t>Extra terugdringen stikstof-depositie (bronmaatregel)</t>
  </si>
  <si>
    <t>Ch</t>
  </si>
  <si>
    <t>Chopperen icm opbrengen maaisel</t>
  </si>
  <si>
    <t xml:space="preserve">Opstellen handhavingsplan (handhaven en toezicht en herrouteren en afrasteren recreatie) </t>
  </si>
  <si>
    <t>Beperken van betreding habitattypen (recreatie en natuurbehoud scheiden)</t>
  </si>
  <si>
    <t>HI</t>
  </si>
  <si>
    <t>Herintroductie typische en kenmerkende plantensoorten</t>
  </si>
  <si>
    <t>Behoud en terugbrengen van bedreigde soorten</t>
  </si>
  <si>
    <t>M aanschaf materieel maaien steile hellingen</t>
  </si>
  <si>
    <t>M hooibeheer Popelmondedal, Kannerhei en Zonneberg</t>
  </si>
  <si>
    <t>M hooibeheer Plateau, Westhelling en Kannerhei</t>
  </si>
  <si>
    <t>Monitoring Spaanse vlag</t>
  </si>
  <si>
    <t>Kennis en ervaring opdoen met de werking van opvangstroken</t>
  </si>
  <si>
    <t>Oz onderzoek naar succesvol terugdringen struweel</t>
  </si>
  <si>
    <t>Behoud en creëren pioniersituatie ten behoeve van behoud habitattype</t>
  </si>
  <si>
    <t>Behoud habitattype en op termijn verbetering van kwaliteit habitattype</t>
  </si>
  <si>
    <t>Oz deelname obn-onderzoek popelmondedal</t>
  </si>
  <si>
    <t>Veldonderzoek naar beheeroptimalisatie van zuid-limburgse hellingschraallanden</t>
  </si>
  <si>
    <t>Oz bodemonderzoek naar verzuring en toxicatie</t>
  </si>
  <si>
    <t>Zwermzones in kaart brengen en veilig stellen.</t>
  </si>
  <si>
    <t>Vooronderzoek verontreiniging DTT</t>
  </si>
  <si>
    <t xml:space="preserve">Hoe diep zit de kalk ivm uitbreiding </t>
  </si>
  <si>
    <t>Behoud kwaliteit habitattypen</t>
  </si>
  <si>
    <t>Inventarisatie locaties tbv uitbreiding</t>
  </si>
  <si>
    <t>Uitbreiding tbv behoud</t>
  </si>
  <si>
    <t>P kleinschalig plaggen in combinatie met opbrengen maaisel</t>
  </si>
  <si>
    <t>Tegengaan effecten stikstofopho-ping, afvoer nutriënten_x000D_
Vestigingsmo-gelijkheden voor soorten_x000D_
Tegengaan effecten stikstofopho-ping, afvoer nutriënten_x000D_
Vestigingsmo-gelijkheden voor soorten</t>
  </si>
  <si>
    <t>Tegengaan effecten stikstofopho-ping, afvoer nutriënten_x000D_
Vestigingsmo-gelijkheden voor soorten</t>
  </si>
  <si>
    <t xml:space="preserve">Extra plaggen en opbrengen van zaden </t>
  </si>
  <si>
    <t>P kleinschalig plaggen in combinatie met opbrengen maaisel Kannerhei en Westhelling</t>
  </si>
  <si>
    <t>S verwijderen houtige opslag (handmatig) Duchateau en Oehoewand</t>
  </si>
  <si>
    <t>S verwijderen houtige opslag (handmatig) Duivelsgrot</t>
  </si>
  <si>
    <t>S verwijderen houtige opslag (handmatig) Westhelling en Kannerhei</t>
  </si>
  <si>
    <t>Isolatie tegengaan, duurzaam behoud, migratie soorten, creëren stepping stones</t>
  </si>
  <si>
    <t>pas na vaststelling door GS toegevoegd</t>
  </si>
  <si>
    <t>Peter: 11-9-2020: deze maatregel splitsen tzt</t>
  </si>
  <si>
    <t>M.160-1</t>
  </si>
  <si>
    <t>M.160-10</t>
  </si>
  <si>
    <t>M.160-11</t>
  </si>
  <si>
    <t>M.160-12</t>
  </si>
  <si>
    <t>M.160-13</t>
  </si>
  <si>
    <t>M.160-14</t>
  </si>
  <si>
    <t>M.160-15</t>
  </si>
  <si>
    <t>M.160-16</t>
  </si>
  <si>
    <t>M.160-17</t>
  </si>
  <si>
    <t>M.160-18</t>
  </si>
  <si>
    <t>M.160-19</t>
  </si>
  <si>
    <t>M.160-2</t>
  </si>
  <si>
    <t>M.160-3</t>
  </si>
  <si>
    <t>M.160-4</t>
  </si>
  <si>
    <t>M.160-5</t>
  </si>
  <si>
    <t>M.160-6</t>
  </si>
  <si>
    <t>M.160-7</t>
  </si>
  <si>
    <t>M.160-8</t>
  </si>
  <si>
    <t>M.160-9</t>
  </si>
  <si>
    <t>O.160-1</t>
  </si>
  <si>
    <t>O.160-2</t>
  </si>
  <si>
    <t>O.160-5</t>
  </si>
  <si>
    <t>O.160-6</t>
  </si>
  <si>
    <t>O.160-7</t>
  </si>
  <si>
    <t>O-160-3</t>
  </si>
  <si>
    <t>Buiten (nabij) het habitattype terugzetten bosopslag</t>
  </si>
  <si>
    <t>Schaduwwerking opheffen</t>
  </si>
  <si>
    <t>Maaien en afvoeren bosranden</t>
  </si>
  <si>
    <t>Afvoer van voedingsstoffen</t>
  </si>
  <si>
    <t>Functioneel herstel</t>
  </si>
  <si>
    <t>Herintroductie hakhoutbeheer</t>
  </si>
  <si>
    <t>Verbeteren bosstructuur, gelaagdheid en lichtinval voor voorjaarsflora</t>
  </si>
  <si>
    <t>herstel kalkrijk struweel; stimuleren gradient tussen bos en bosranden</t>
  </si>
  <si>
    <t>gerichte inventarisatie Spaanse Vlag</t>
  </si>
  <si>
    <t>Stronken van gekapte eiken laten zitten</t>
  </si>
  <si>
    <t>Uitzoeken waar geschikt eikenhout kan worden ingegraven tbv vliegend hert</t>
  </si>
  <si>
    <t>gerichte inventarisatie Vliegend Hert</t>
  </si>
  <si>
    <t>gerichte inventarisatie vale vleermuis, meervleermuis, ingekorven vleermuis in alle groeven</t>
  </si>
  <si>
    <t>groeven toegankelijk maken voor monitoring</t>
  </si>
  <si>
    <t>Open houden dmv begrazing en incidenteel bosopslag verwijderen</t>
  </si>
  <si>
    <t>Afvoer van nutrienten</t>
  </si>
  <si>
    <t>Uitbreiding areaal door boskap op steile helling Keerderberg; begrazing</t>
  </si>
  <si>
    <t>Uitbreiden van het areaal</t>
  </si>
  <si>
    <t>Intensieve begrazing (intensiveren/optimaliseren beheer Keerderberg)</t>
  </si>
  <si>
    <t>Terugzetten bosrand en opslag verwijderen - Zure Dries</t>
  </si>
  <si>
    <t>Afvoer van voedingsstoffen; voorkomen schaduwwerking</t>
  </si>
  <si>
    <t>Boskap om een verbinding te maken en opheffen isolatie</t>
  </si>
  <si>
    <t>Verbinding maken met schraal weiland en isolatie opheffen</t>
  </si>
  <si>
    <t>Keerderberg: kleinschalig plaggen; in combinatie met maaien en afvoeren</t>
  </si>
  <si>
    <t>Uitbreiden van het areaal op de Keerderberg</t>
  </si>
  <si>
    <t>Kappen/maaien bosranden (zoekgebied), begrazing (Riessenberg) en terugzetten struweel (bestaand habitat)</t>
  </si>
  <si>
    <t>Terugdringen successie</t>
  </si>
  <si>
    <t>Onderzoek veiligstellen geisoleerde restpopulaties (Wolfskop, Riesenberg)</t>
  </si>
  <si>
    <t>Veilig stellen van restpopulaties</t>
  </si>
  <si>
    <t>Onderzoek naar afstromend water (run-off) irt verruiging</t>
  </si>
  <si>
    <t>Opheffen van kennisleemten</t>
  </si>
  <si>
    <t>Scan in aanmerking komende percelen voor introductie hakhoutbeheer</t>
  </si>
  <si>
    <t>Voorbereiden op maatregel M.160-12</t>
  </si>
  <si>
    <t>ontwikkelen alternatieve monitoringsmethode overwinterinde vleermuizen in groeven</t>
  </si>
  <si>
    <t>Advies voor beheer kalkgraslanden door adviesteam hellingschraallanden</t>
  </si>
  <si>
    <t>onderzoek aanvullende gegevens soorten, vegetatiekartering</t>
  </si>
  <si>
    <t>staat in ontwerpplan 4-2-2020</t>
  </si>
  <si>
    <t>staat in ontwerpplan 4-2-2020; trekker is nog niet bekend moeten we niet vragen aan NM maar aan Campo Mere BV</t>
  </si>
  <si>
    <t>Noorbeemden &amp; Hoogbos</t>
  </si>
  <si>
    <t>161.A.1112</t>
  </si>
  <si>
    <t>161.A.991</t>
  </si>
  <si>
    <t>161.Aa.994</t>
  </si>
  <si>
    <t>161.Bi.1038</t>
  </si>
  <si>
    <t>Tegengaan van erosie en afspoeling van meststoffen</t>
  </si>
  <si>
    <t>Ingrijpen in de soortensamenstelling</t>
  </si>
  <si>
    <t>Verbeteren diversiteit; tegengaan verzuring</t>
  </si>
  <si>
    <t>Invoeren hakhoutbeheer (of middenbosbeheer) in eiken-haagbeukenbos</t>
  </si>
  <si>
    <t>Lichtinval stimuleren; Voorkomen te donker worden</t>
  </si>
  <si>
    <t>staat niet in N2000 plan,Fred heeft het bedrag wat klaar is € 12.000,- wel meegeteld in de totaaltelling !!!!</t>
  </si>
  <si>
    <t>staat in ontwerpplan 4-2-2020; ingevoerd op 15-11-2019 iom Jan-EriK; op 18-11--19 nr van Else/Esther gekregen</t>
  </si>
  <si>
    <t>Met Fred op 28-9-2020 toegevoegd nav inspraak</t>
  </si>
  <si>
    <t>staat in ontwerpplan 4-2-2020; ingevoerd op 15-11-2019 iom Jan-EriK; op 18-11--19 nr van Else/Esther gekregen Op 15-10-2020 bedrag normkostengewijzigingd iom fred van 20.0000 naar 10.000 euro</t>
  </si>
  <si>
    <t>ingevoerd op 15-11-2019 iom Jan-EriK; op 18-11--19 nr van Else/Esther gekregen</t>
  </si>
  <si>
    <t>161.Bm.836</t>
  </si>
  <si>
    <t>161.C.1</t>
  </si>
  <si>
    <t>161.H.841</t>
  </si>
  <si>
    <t>161.H.842</t>
  </si>
  <si>
    <t>161.H.843</t>
  </si>
  <si>
    <t>161.H.844</t>
  </si>
  <si>
    <t>161.Mo.1</t>
  </si>
  <si>
    <t>161.O.1056</t>
  </si>
  <si>
    <t>161.Oz.1058</t>
  </si>
  <si>
    <t>161.Oz.1059</t>
  </si>
  <si>
    <t>161.Oz.1060</t>
  </si>
  <si>
    <t>161.Oz.1061</t>
  </si>
  <si>
    <t>161.Oz.852</t>
  </si>
  <si>
    <t>161.Oz.853</t>
  </si>
  <si>
    <t>161.Oz.854</t>
  </si>
  <si>
    <t>161.Oz.855</t>
  </si>
  <si>
    <t>161.Oz.856</t>
  </si>
  <si>
    <t>161.Tb.1065</t>
  </si>
  <si>
    <t>161.Tb.858</t>
  </si>
  <si>
    <t>161.Tr.1067</t>
  </si>
  <si>
    <t>Verbeteren drainagebasis noor</t>
  </si>
  <si>
    <t>Tegengaan verdere insnijding Noor</t>
  </si>
  <si>
    <t>Opstuwen van de kwelstroompjes om verdere erosie tegen te gaan</t>
  </si>
  <si>
    <t>Aanbrengen houtpakketten, grondfracties en grindhulpbronnen in de Noor</t>
  </si>
  <si>
    <t>Tegengaan verdere insnijding van de Noor</t>
  </si>
  <si>
    <t>Verwijderen van oude drainage</t>
  </si>
  <si>
    <t>Verdroging van de 2 habitattypen tegengaan</t>
  </si>
  <si>
    <t>Monitoren van vliegend hert</t>
  </si>
  <si>
    <t>Bepalen omvang populatieen anticiperen op toe-/afname</t>
  </si>
  <si>
    <t>Omvormen naar natuurlijk bos, selectief kapbeheer ten behoeve van de voorjaarsflora (behoud ijl bomenscherm); stimuleren boomsoorten met goed verteerbaar strooisel (zoals linde, es, esdoorn)</t>
  </si>
  <si>
    <t>Basenverzadiging; voorkomen opbouw strooiselpakket; bestrijden verzuring; lichtinval stimuleren</t>
  </si>
  <si>
    <t>In beeld brengen van de beekgradient</t>
  </si>
  <si>
    <t>het in beeld brengen van voor erosie kwetsbare delen in de beek</t>
  </si>
  <si>
    <t>vervolgonderzoek debiet en OGOR kalktufbronnen</t>
  </si>
  <si>
    <t>Bepalen kwaliteit grondwater - nitraat en sulfaat belasting</t>
  </si>
  <si>
    <t>onderzoek naar verminderen van piekafvoeren</t>
  </si>
  <si>
    <t>Onderzoek: effect nitraat op kalkbronmossen</t>
  </si>
  <si>
    <t>relatie leggen tussen hoge nitraatgehaltes en typische soorten</t>
  </si>
  <si>
    <t>Bepaling trend</t>
  </si>
  <si>
    <t>Ontwikkeling van de kwaliteit monitoren</t>
  </si>
  <si>
    <t>Onderzoek infiltratiegebied Noorbeemden</t>
  </si>
  <si>
    <t>Vaststellen intrekgebied om grondwaterkwaliteit daar te verbeteren</t>
  </si>
  <si>
    <t>Optimaliseren bufferstroken</t>
  </si>
  <si>
    <t>Terugdringen bemesting in beheersgebied hoogbos</t>
  </si>
  <si>
    <t>Vermesting tegengaan; tegengaan van erosie en afspoeling van meststoffen</t>
  </si>
  <si>
    <t>Terugdringen bemesting in inzijggebied noorbeemden</t>
  </si>
  <si>
    <t>Nitraatbelasting van grondwater in kwelgebieden verminderen</t>
  </si>
  <si>
    <t>Verrijking en insnijding Noor tegengaan</t>
  </si>
  <si>
    <t>M.153-4 / M.153-11</t>
  </si>
  <si>
    <t>M.153-5 / M.153-13-a</t>
  </si>
  <si>
    <t>M.153-6 / M.153-10</t>
  </si>
  <si>
    <t>Deurnsche_Peel_Mariapeel</t>
  </si>
  <si>
    <t>(Alle)</t>
  </si>
  <si>
    <t>Som van totale kosten conform vastgesteld ontwerp beheerplan</t>
  </si>
  <si>
    <t>Som van totale kosten conform vastgesteld definitief beheerplan</t>
  </si>
  <si>
    <t>nog geen nr: pas na vaststelling door GS toegevoegd</t>
  </si>
  <si>
    <t>beleidskader niet bekend: pas na vaststelling door GS toegevoegd</t>
  </si>
  <si>
    <t>l</t>
  </si>
  <si>
    <t>Geel controle staat dit maatregelnr in het N2000 beheerplan</t>
  </si>
  <si>
    <t xml:space="preserve">geen geld opgenomen omdat dit door vrijwilligers wordt uitgevoerd </t>
  </si>
  <si>
    <t>geen maatregel</t>
  </si>
  <si>
    <t>veegbesluit ! Dus niet in het ontwerpplan</t>
  </si>
  <si>
    <t>is regulier werk dus geen kosten staat ook zonder nummer in vastgesteld ontwerpplan</t>
  </si>
  <si>
    <t>is regulier werk dus geen kosten staat zonder nummer in vastgesteld ontwerpplan maar was vergeten</t>
  </si>
  <si>
    <t>is klaar maar zou misschien doorgezet worden indien nodig, maar er is geen geld meer voor opgenomen</t>
  </si>
  <si>
    <t>zou vervallen zijn ivm veegbesluit, maar lijkt wel in een oude subsidiebeschikking te ziteen.</t>
  </si>
  <si>
    <t>doet de golfbaan, geen herstelmaatregel</t>
  </si>
  <si>
    <t>geen geld opgenomen maar wel nodig</t>
  </si>
  <si>
    <t>omschrijving "niets doen" dus geen herstelmaatregel</t>
  </si>
  <si>
    <t>schijnt vervallen te zijn maar zit wel in de 4e subs beschikking !</t>
  </si>
  <si>
    <t>maatregel schijnt in het kader van BPL uitgevoerd te worden ! En is cyclisch</t>
  </si>
  <si>
    <t>is dezelfde maatregel als Vh.312</t>
  </si>
  <si>
    <t>Uren (1)</t>
  </si>
  <si>
    <t>Tarief (2)</t>
  </si>
  <si>
    <t>Directe loonkosten ((3)=(1)*(2)</t>
  </si>
  <si>
    <t>1.1</t>
  </si>
  <si>
    <t>VERVALLEN EN VERVANGEN DOOR OPSLAG 30% : Methode a: Overhead (vul zelf het percentage in tot max 15% van de uitvoeringskosten)</t>
  </si>
  <si>
    <t>opslag indirecte kosten (30%) 
(4)</t>
  </si>
  <si>
    <t>Totaal
 (5)=(3)+(4)</t>
  </si>
  <si>
    <t>1.2</t>
  </si>
  <si>
    <t>tabblad Liquiditeitsprognose teruggebracht naar 3 jaar</t>
  </si>
  <si>
    <t>OPMERKING BIJ CELLEN DIE GEEN KOSTEN IN ONTWERP OF DEF BEHEERPLAN HEBBEN (DUS MOET IK DIE WEL/NIET MEENEMEN IN DE KEUZELIJST MET MAATREGELN DIE VOOR SUBSIDIE IN AANMERKING KOMEN</t>
  </si>
  <si>
    <t>MEENEMEN IN KEUZELIJST VOOR SUBSIDIE ?</t>
  </si>
  <si>
    <t>NEE</t>
  </si>
  <si>
    <t>JA</t>
  </si>
  <si>
    <t>klaar maar staat in plan in tabel uitgevoerd of in uitvoering genomen maatregelen</t>
  </si>
  <si>
    <t xml:space="preserve">klaar </t>
  </si>
  <si>
    <t>ja maar wordt verwezen naar Geuldal</t>
  </si>
  <si>
    <t xml:space="preserve">op klaar gezet omdat het onderzoek in Geuldal wordt uitgevoerd </t>
  </si>
  <si>
    <t>vervallen dubbele maatregel, maar staat wel in plan !!</t>
  </si>
  <si>
    <t>is vervallen maar staat wel in ontwerpplan</t>
  </si>
  <si>
    <t>is verordening veehouderijen en N2000: dit is dus geen maatregel</t>
  </si>
  <si>
    <t>ne</t>
  </si>
  <si>
    <t xml:space="preserve">maatregelnr pas later aangemaakt </t>
  </si>
  <si>
    <t>Noorbeemden_Hoogbos</t>
  </si>
  <si>
    <t>Sint_Pietersberg_en_Jekerdal</t>
  </si>
  <si>
    <t>1.3</t>
  </si>
  <si>
    <t>Integraal tarief 
(2)</t>
  </si>
  <si>
    <t>Totaal
 (3=(1)*(2)</t>
  </si>
  <si>
    <t>Uren 
(1)</t>
  </si>
  <si>
    <t>ad (1)</t>
  </si>
  <si>
    <t>ad (2)</t>
  </si>
  <si>
    <t>Het aantal uren dat medewerker aan project werkt in de aangegeven projectperiode.</t>
  </si>
  <si>
    <t>op tabbladen M1 tm M25 "Methode b arbeidskosten aangepast; in tabblad "liquiditeitsprognose" opmerkingen in cel R6 en S6 gezet met oplossingen als de verdeling fout is.</t>
  </si>
  <si>
    <t>Er zijn 2 methoden om de hoogte van de loonkosten te bepalen:</t>
  </si>
  <si>
    <t>Methode a: Directe loonkosten + opslag indirecte kosten (optioneel in te vullen)</t>
  </si>
  <si>
    <t>Loonkosten</t>
  </si>
  <si>
    <t>Deze zijn te vinden op https://www.limburg.nl/subsidies</t>
  </si>
  <si>
    <t>https://www.limburg.nl/subsidies</t>
  </si>
  <si>
    <t>ad (2): De afschrijvingstermijn is max. 3 jaar.</t>
  </si>
  <si>
    <t xml:space="preserve">Tarief moet door de accountant worden goedgekeurd (zie artikel 8 van de regeling).
</t>
  </si>
  <si>
    <t>1.4</t>
  </si>
  <si>
    <t>controle dat een maatregelnnummer maar één keer gebruikt mag worden bij de aanvraag</t>
  </si>
  <si>
    <t>tabblad</t>
  </si>
  <si>
    <t>maatregelnr</t>
  </si>
  <si>
    <t>controle hoe vaak een maatregel voorkomt</t>
  </si>
  <si>
    <t>hier regel invoegen/ kopiëren</t>
  </si>
  <si>
    <r>
      <t xml:space="preserve">indien cel rood is: fout op werkblad: oorzaak is meestal gevolg van regels invoeren die niet gekopieerd zijn ! </t>
    </r>
    <r>
      <rPr>
        <b/>
        <sz val="10"/>
        <color rgb="FFFF0000"/>
        <rFont val="Arial"/>
        <family val="2"/>
      </rPr>
      <t>Dus stappen 3 tm 5 bij het invoegen alsnog uitvoeren</t>
    </r>
  </si>
  <si>
    <t>1.5</t>
  </si>
  <si>
    <t>Verwijderen houtige opslag (handmatig)</t>
  </si>
  <si>
    <t>Begrazingsbeheer</t>
  </si>
  <si>
    <t>Hooibeheer</t>
  </si>
  <si>
    <t>1.6</t>
  </si>
  <si>
    <t>enkele kleine aanpassingen in maatregelomschrijvingen en maatregelnrs</t>
  </si>
  <si>
    <t>157.B.545 vervallen: dit is 157.M.545</t>
  </si>
  <si>
    <t xml:space="preserve"> maatregel 157.B.545 in het Natuurbeheerplan moet maatregel 157.M.545 zijn. De gegevens dus bij 157.M.545 invullen</t>
  </si>
  <si>
    <t>op tabbladen M1 tm M25 "overhead verwijderd en bij methode 1: loonkosten de kolom "opslag indrecte kosten (30%) toegevoegd. Printblad: overhead verwijderd</t>
  </si>
  <si>
    <t>1.6.1</t>
  </si>
  <si>
    <t>1.7</t>
  </si>
  <si>
    <t>als cel rood wordt voer dan stap 3 tm 5 van regel invoegen uit</t>
  </si>
  <si>
    <t>enkele maatregelomschrijvingen aangepast op 4-5-2022 zodat die weer overeenkomen met de omschrijving in de bijgewerkte maatregelentabel</t>
  </si>
  <si>
    <t xml:space="preserve">enkele omschrijvingen in tabbladen aangepast en formule in printblad gebieden aangepast </t>
  </si>
  <si>
    <t>bij invoegen regels kleurt een cel rood als vergeten is om daarna nog te kopieren en te plakken. Tabblad "verzamelblad spreadsheets" is uitgebreid naar 20 regels</t>
  </si>
  <si>
    <t>1.8</t>
  </si>
  <si>
    <t>Natura 2000 meerdere maatregel-nummers</t>
  </si>
  <si>
    <t>controle hoevaak een maatregel voorkomt waarbij in kolom B  0 of loon of maa  niet meetelt</t>
  </si>
  <si>
    <t xml:space="preserve">       LET OP: MAATREGELNR (MUV "Totale_loonkosten" en "Meerdere_maatregelen") MAG MAAR ÉÉN KEER GEBRUIKT WORDEN</t>
  </si>
  <si>
    <t>'       LET OP: MAATREGELNR (MUV "Totale_loonkosten" en "Meerdere_maatregelen") MAG MAAR ÉÉN KEER GEBRUIKT WORDEN</t>
  </si>
  <si>
    <t>Keuzelijst aangevuld met: "totale loonkosten" en "meerdere maatregelnummers".  Regel toegevoegd om meerdere maatregelnummers te noteren. Controleregels aangepast</t>
  </si>
  <si>
    <t>1. Loonkosten, integrale kosten (Optioneel in te vullen)</t>
  </si>
  <si>
    <t>Methode b. integrale kosten</t>
  </si>
  <si>
    <t>Methode b: Integrale kosten (Optioneel in te vullen)</t>
  </si>
  <si>
    <t>1. Loonkosten / integrale kosten</t>
  </si>
  <si>
    <t>Methode b: integrale kosten (Optioneel in te vullen)</t>
  </si>
  <si>
    <t>Het is raadzaam de Nadere regels subsidiabele kosten in het kader van verstrekken van projectsubsidies 2017 en de Nadere subsidieregels maatregelen Natura 2000 gebieden 2025-2027 te raadplegen, voordat u onderstaand format invult.</t>
  </si>
  <si>
    <t>Begrotingsformat maatregelen Natura 2000 gebieden 2025-2027 subsidie provincie Limburg</t>
  </si>
  <si>
    <t>Elke Natura 2000 maatregel mag één keer in de begroting voorkomen. Mogelijkheid tot groeperen is niet mogelijk.</t>
  </si>
  <si>
    <t>Bijv. 01_Kostenraming_NaamAanvrager_20241120.xls</t>
  </si>
  <si>
    <t xml:space="preserve">       02_Kostenraming_NaamAanvrager_20241120.xls</t>
  </si>
  <si>
    <t xml:space="preserve">Voor elke maatregel is een apart tabblad (M1 tm M25) gemaakt. </t>
  </si>
  <si>
    <t>1.9</t>
  </si>
  <si>
    <t>Aangepast aan nieuwe subsidieregeling 2025-2027</t>
  </si>
  <si>
    <t>1e periode 2025 omvang</t>
  </si>
  <si>
    <t>1e periode 2025 kosten</t>
  </si>
  <si>
    <t>2e periode 2026 omvang</t>
  </si>
  <si>
    <t>2e periode 2026 kosten</t>
  </si>
  <si>
    <t>3e periode 2027 omvang</t>
  </si>
  <si>
    <t>3e periode 2027 kosten</t>
  </si>
  <si>
    <t>totaal 2025 tm 2027 omvang</t>
  </si>
  <si>
    <t>totaal 2025 tm 2027 kosten</t>
  </si>
  <si>
    <t>Natura 2000 Gebiedsgerichte maatregelen programma Natuur 2025-2027</t>
  </si>
  <si>
    <t>gebiedsNummer (BIJ12 kolom A)</t>
  </si>
  <si>
    <t>gebiedsNaam (BIJ12 kolom B)</t>
  </si>
  <si>
    <t>Maatregelnr (bestuursorgaanMtrglID) (BIJ12 kolom F)</t>
  </si>
  <si>
    <t>HabitatType (conform BIJ12 lijst) (BIJ12 kolom X)</t>
  </si>
  <si>
    <t>VHR-soort (conform BIJ12 lijst) (BIJ12 kolom Z)</t>
  </si>
  <si>
    <t>maatregelOmschrijving (BIJ12 kolom H)</t>
  </si>
  <si>
    <t>cyclischeMaatregel (BIJ12 kolom P)</t>
  </si>
  <si>
    <t>trekker in N2000 plan naam invullen</t>
  </si>
  <si>
    <t>Verhogen pH; verbeteren bosstructuur;  gunstiger milieu voor bosplanten</t>
  </si>
  <si>
    <t>Nee</t>
  </si>
  <si>
    <t>LL</t>
  </si>
  <si>
    <t>Ja</t>
  </si>
  <si>
    <t>LL; NM</t>
  </si>
  <si>
    <t>NM; Stichting ARK, LL</t>
  </si>
  <si>
    <t>Ministerie van Defensie ?, NM</t>
  </si>
  <si>
    <t>H3130; H7210; H91D0</t>
  </si>
  <si>
    <t>NM, LL, Provincie</t>
  </si>
  <si>
    <t>H1149</t>
  </si>
  <si>
    <t>LL; NM; Provincie</t>
  </si>
  <si>
    <t>LL; Waterschap Limburg</t>
  </si>
  <si>
    <t>H3130; H7210 ; H91D0 </t>
  </si>
  <si>
    <t>H3130;H91D0</t>
  </si>
  <si>
    <t>NM; Waterschap Limburg</t>
  </si>
  <si>
    <t>LL; NM; Stichting ARK</t>
  </si>
  <si>
    <t>A224;A246;A276</t>
  </si>
  <si>
    <t>NM; Overige trekker waterschap de Dommel</t>
  </si>
  <si>
    <t>H9999</t>
  </si>
  <si>
    <t>Provincie, NM</t>
  </si>
  <si>
    <t>Provincie, Waterschap Limburg, Ws de Dommel</t>
  </si>
  <si>
    <t>LL; NM; Stichting Ark</t>
  </si>
  <si>
    <t>A224;A246</t>
  </si>
  <si>
    <t>NM, Stichting ARK</t>
  </si>
  <si>
    <t>LL; NM; Stichting ARK; Provincie; Overige trekker</t>
  </si>
  <si>
    <t>H4030; H7110A; H7120</t>
  </si>
  <si>
    <t>SBB?</t>
  </si>
  <si>
    <t>waterschap Limburg</t>
  </si>
  <si>
    <t>H4030; H7110_A ; H7120</t>
  </si>
  <si>
    <t>H4030;H7110A;H7120</t>
  </si>
  <si>
    <t>H7110A;H7120</t>
  </si>
  <si>
    <t>Uitvoeren maatregelen tegen runoff (oude omschrijving: Aanleg bufferzone langs bovenrand stuwwal )</t>
  </si>
  <si>
    <t>definitief plan:
10-2021</t>
  </si>
  <si>
    <t>NM; Provincie; Overige trekker</t>
  </si>
  <si>
    <t xml:space="preserve">Geuldert-2: bos nee openmaken door verwijderen berken </t>
  </si>
  <si>
    <t>Normkosten aanpassen naar € 8.000 per ha. Voor 28 ha. Frequentie is niet ja maar éénmalig. Totaal kosten worden daarmee 28 ha x  €8.000 = € 224.000. Deze maatregel loopt over meerdere beheerplanperioden. Inmiddels is ongeveer 5 ha uitgevoerd. Kosten per ha gaan omlaag van €12.000 naar € 8.000.  Voor nazorg moet ja worden ingegrepen. Hiervoor reserveren €21.000 reserveren. Betreft nieuwe maatregel: 142.Bi.1312</t>
  </si>
  <si>
    <t>H7210; H9120; H91E0C</t>
  </si>
  <si>
    <t>H91E0C;H7210;H91D0</t>
  </si>
  <si>
    <t xml:space="preserve">Plaatsen nieuwe GGOR peilbuis in het hoogveenbos in de Diepen </t>
  </si>
  <si>
    <t>H7210; H91E0C</t>
  </si>
  <si>
    <t>H7210;H91E0C</t>
  </si>
  <si>
    <t>NM; Provincie</t>
  </si>
  <si>
    <t>20-8-2021: deze maatregel is qua omschrijving aangepast en verhoogt met 20000 euro
oud: deze maatregel is door Inge aangepast zie regel 113 van dit spreadsheet. Er stond 25000 euro in deze regel geraamd maar dat moet op 0 gezet worden maar is er al wat uitgevoerd !) Nu is hier de nieuwe raming van €60.000,- gezet met beleidskader PAS dus is er nu een dubbel maatregelnummer 142.Oz.822 met PAS € 60.000,- en PAS aanvullend voor €60.000,- en beide zijn meegeteld in het N2000 plan Is dit nu een dubbeltellingsfout ????</t>
  </si>
  <si>
    <t>Uitvoeren integraal onderzoek naar standplaatscondities galigaan, inclusief ontwikkelen monitoringsprotocol (142.Oz.822)
Onderzoek slibophoping en invloed daarvan op eutrofiering</t>
  </si>
  <si>
    <t>H9120; H91E0C</t>
  </si>
  <si>
    <t>NM, Provincie, overige trekker onbekend</t>
  </si>
  <si>
    <t>H2310;H2330;H5130</t>
  </si>
  <si>
    <t>H2310; H2330; H3130; H5130</t>
  </si>
  <si>
    <t>staat zonder nummer in vastgesteld ontwerp 14 jan GS Limburg en 16 mrt GS Noord Brabant Op 20-3-2019 door eric toegevoegd: monitoring stond nog niet in deze tabel  EN OP 5-4-2019 MAATREGELNR VAN Esle gekregen</t>
  </si>
  <si>
    <t>staat in vastgesteld ontwerp 14 jan GS Limburg en 16 mrt GS Noord Brabant Op 20-3-2019 door eric toegevoegd: monitoring stond nog niet in deze tabel  EN OP 5-4-2019 MAATREGELNR VAN Esle gekregen</t>
  </si>
  <si>
    <t>LL, Provincie Limburg</t>
  </si>
  <si>
    <t>Monitoring vitaliteit naalden en bessen tbv verjonging (OUDE OMDSCHRIJVING: Diepe bekalking)</t>
  </si>
  <si>
    <t>H2310; H2330; H5130</t>
  </si>
  <si>
    <t>staat in vastgesteld ontwerp 14 jan GS Limburg en 16 mrt GS Noord Brabant
op 27-11-2020 met wim aangepast: nee moet ja zijn</t>
  </si>
  <si>
    <t>Gemeente Bergen, LL, SBB</t>
  </si>
  <si>
    <t>H4010A; H7150</t>
  </si>
  <si>
    <t>SBB; LL</t>
  </si>
  <si>
    <t>SBB; LL; Gemeente Bergen</t>
  </si>
  <si>
    <t>H2310; H2330; H3130; H3160; H4010A; H4030; H6120; H7110B; H7150; H91D0; H91E0C</t>
  </si>
  <si>
    <t>LL; Gemeente Bergen</t>
  </si>
  <si>
    <t>H3130; H3160; H4010A; H7150; H91D0; H91E0C</t>
  </si>
  <si>
    <t>H2310;
H2330;
H4030</t>
  </si>
  <si>
    <t>H3130; H3160; H4010A</t>
  </si>
  <si>
    <t>Provincie, LL</t>
  </si>
  <si>
    <t>H3130;H3160</t>
  </si>
  <si>
    <t>dec 2023: staat in shortlist van Roger.; 2019: toegevoegd op 22-3-2019 iovm Jan Erik  maatregelnr op 28-3-2019 van Else gekregen</t>
  </si>
  <si>
    <t>Verspreidingsonderzoek (stond: Populatieonderzoek) Populatieonderzoek Kamsalamender</t>
  </si>
  <si>
    <t>Gemeente Bergen, SBB</t>
  </si>
  <si>
    <t>H4010A;H7150</t>
  </si>
  <si>
    <t>LL; Overige trekker</t>
  </si>
  <si>
    <t>Gemeente Bergen, LL</t>
  </si>
  <si>
    <t>H3110; H3130; H3140hz</t>
  </si>
  <si>
    <t>Gemeente Nederweert</t>
  </si>
  <si>
    <t>H3110;H3130;H3140</t>
  </si>
  <si>
    <t>H3110</t>
  </si>
  <si>
    <t>H1831</t>
  </si>
  <si>
    <t>afvoer voedingsstoffen</t>
  </si>
  <si>
    <t>H3110;H3130;H3140hz</t>
  </si>
  <si>
    <t>H9160A; H91E0C; H9190; H9120</t>
  </si>
  <si>
    <t>H9120;H9190</t>
  </si>
  <si>
    <t>H1337;H9160A;H91E0C</t>
  </si>
  <si>
    <t>Provincie of waterschap Limburg</t>
  </si>
  <si>
    <t>Provincie ?</t>
  </si>
  <si>
    <t>SBB; Provincie</t>
  </si>
  <si>
    <t>H1337</t>
  </si>
  <si>
    <t>H1134;H1149;H1163</t>
  </si>
  <si>
    <t>SBB; Waterschap Limburg</t>
  </si>
  <si>
    <t>H9160A; H91E0C</t>
  </si>
  <si>
    <t>SBB, Bosgroep</t>
  </si>
  <si>
    <t>Waterschap Limburg ?</t>
  </si>
  <si>
    <t>Waterschap Limburg; Provincie, SBB</t>
  </si>
  <si>
    <t>H9160A; H91E0C; H.3260A</t>
  </si>
  <si>
    <t>Bos nee openmaken</t>
  </si>
  <si>
    <t>H6120; H91E0C</t>
  </si>
  <si>
    <t>monitoring geen apart nummer-1</t>
  </si>
  <si>
    <t>monitoring geen apart nummer-2</t>
  </si>
  <si>
    <t>monitoring geen apart nummer-3</t>
  </si>
  <si>
    <t>monitoring geen apart nummer-4</t>
  </si>
  <si>
    <t>monitoring geen apart nummer-5</t>
  </si>
  <si>
    <t>monitoring geen apart nummer-6</t>
  </si>
  <si>
    <t>monitoring geen apart nummer-7</t>
  </si>
  <si>
    <t>Gemeente Roerdalen, SBB, Bosgroep</t>
  </si>
  <si>
    <t>H3160; H4010A; H7110B; H7150; H4030; H9120; H91D0; H91E0C</t>
  </si>
  <si>
    <t>H4010A;H7110B;H7150</t>
  </si>
  <si>
    <t>Gemeente Roerdalen, Bosgroep</t>
  </si>
  <si>
    <t>H4010A;H7110B;H7150;H91D0;H91E0C</t>
  </si>
  <si>
    <t>Provincie, SBB</t>
  </si>
  <si>
    <t>H4010A;H7110B;H7150;H91D0</t>
  </si>
  <si>
    <t>Overige trekker onbekend, Bosgroep</t>
  </si>
  <si>
    <t>H6510A; H91D0; H91E0C</t>
  </si>
  <si>
    <t>Provincie, Bosgroep</t>
  </si>
  <si>
    <t>H91D0;H91E0C</t>
  </si>
  <si>
    <t>SBB stelt waterschap Limburg voor</t>
  </si>
  <si>
    <t>Reguleren beregening Turfkoelen: Oude omschrijving: Stopzetten beregening Flinke Ven Turfkoelen</t>
  </si>
  <si>
    <t>SBB; LL; Overigen</t>
  </si>
  <si>
    <t>Waterschap Limburg, Provincie</t>
  </si>
  <si>
    <t>SBB; LL; Provincie; Overige trekker</t>
  </si>
  <si>
    <t>LL, Provincie</t>
  </si>
  <si>
    <t>in dit n2000 plan zijn geen N-maatrgln, daarom pas op 3-5-2023 ingevoerd:</t>
  </si>
  <si>
    <t>151</t>
  </si>
  <si>
    <t>Abdij Lilbosch &amp; voormalig Klooster Mariahoop</t>
  </si>
  <si>
    <t>1</t>
  </si>
  <si>
    <t>H1321</t>
  </si>
  <si>
    <t>Opstellen en uitvoeren van zolderherstelplan, gebouw abdij Lilbosch (kerkzolder en zolder bakkerij)</t>
  </si>
  <si>
    <t>Duurzaam herstel van de zolder waar de kraamkolonie gebruik van maakt</t>
  </si>
  <si>
    <t>definitief plan 4 maar 2014</t>
  </si>
  <si>
    <t>Particulier</t>
  </si>
  <si>
    <t>2</t>
  </si>
  <si>
    <t>Opstellen en uitvoeren van zolderherstelplan Gebouw European Danda Adidam</t>
  </si>
  <si>
    <t>3</t>
  </si>
  <si>
    <t>Opstellen van lanenontwikkelingsplan</t>
  </si>
  <si>
    <t>In kaart brengen van het netwerk van lanen en de landschappelijke waarden die van belang zijn voor de Ingekorven vleermuis en uitwerken vervangingsplan</t>
  </si>
  <si>
    <t>4</t>
  </si>
  <si>
    <t>Borgen van het behoud van de laanstructuur in een straal van acht kilometer rond de kraamkolonies
(dit kan bijvoorbeeld door het opnemen in de waardevolle bomenlijst, boomstructuren van het APV
kapvergunning of het bestemmingsplan)</t>
  </si>
  <si>
    <t>Voorkomen dat (delen van) de lanen de functie verliezen en daarmee uitvallen, waardoor vliegroutes
en jachtgebieden van de Ingekorven vleermuis zouden verdwijnen</t>
  </si>
  <si>
    <t>5</t>
  </si>
  <si>
    <t>Coördinatie van toezicht op werkzaamheden aan de koloniezolders</t>
  </si>
  <si>
    <t>Werkzaamheden aansturen ten behoeve van de Ingekorven vleermuis
de Ingekorven vleermuis en uitwerken vervangingsplan</t>
  </si>
  <si>
    <t>6</t>
  </si>
  <si>
    <t>Voortzetten huidig adviesteam, aangestuurd door coördinator (contactpersoon), ten behoeve van de
gebouw- en laanbeheerders</t>
  </si>
  <si>
    <t>Inhoudelijke ondersteuning bij het beheer voor eigenaren, beheerders en gemeente ten gunste van
de Ingekorven vleermuis</t>
  </si>
  <si>
    <t>7</t>
  </si>
  <si>
    <t>Verkennend onderzoek naar mogelijkheden om de geschiktheid van stallen als jachtgebied
van de Ingekorven vleermuis te behouden</t>
  </si>
  <si>
    <t>1. In beeld brengen jachtgebieden (alleen gericht op stallen) voor de Ingekorven vleermuis;
2. Actieplan uitwerken in samenwerking met boeren;
3. Actieplan uitvoeren.</t>
  </si>
  <si>
    <t>8</t>
  </si>
  <si>
    <t>Voedselonderzoek en onderzoek naar accumulatie van bestrijdingsmiddelen via prooidieren</t>
  </si>
  <si>
    <t>Onderzoek naar kwetsbaarheid van populatie voor toepassing van bestrijdingsmiddelen in
landbouw en beheer van lanen</t>
  </si>
  <si>
    <t>9</t>
  </si>
  <si>
    <t>Onderzoek naar de exacte foerageergebieden en landschapsgebruik van beide kraamkolonies</t>
  </si>
  <si>
    <t>Het in kaart brengen van de cruciale jachtgebieden en verbindingszones tussen
jachtgebieden en kraamkolonies en hoe de Ingekorven vleermuis het netwerk van lanen en
opgaande structuren gebruikt</t>
  </si>
  <si>
    <t>10</t>
  </si>
  <si>
    <t>Onderzoek naar uitwisseling tussen de kolonie in voormalig Klooster Maria-Hoop en de
kolonie in abdij Lilbosch en naar uitwisseling tussen zomer- en winterverblijfplaatsen</t>
  </si>
  <si>
    <t>Inzicht krijgen in de populatiedynamiek van de kolonies en de waarde van de winterverblijven
voor instandhouding van de populatie op de kraamkolonie. In Zuid-Limburg zijn
overwinteringsverblijven van de Ingekorven vleermuis bekend in Natura 2000-gebied. Het is
onduidelijk waar de vleermuizen van de kraamkolonies overwinteren</t>
  </si>
  <si>
    <t>11</t>
  </si>
  <si>
    <t>Onderzoek naar geschikt maken alternatieve locaties kolonie</t>
  </si>
  <si>
    <t>In kaart brengen van potentiële alternatieve locaties voor kraamkolonies</t>
  </si>
  <si>
    <t>definitief plan 19-9-2023</t>
  </si>
  <si>
    <t>H7220 H9160B</t>
  </si>
  <si>
    <t xml:space="preserve">Onderzoek naar vóórkomen en standplaatscondities afgenomen typische plantensoorten H9160B. Oude omschrijving: Onderzoek omvang gedraineerde bronnen </t>
  </si>
  <si>
    <t xml:space="preserve">Herhalingsonderzoek/monitoring van bosreservaat Bunderbos en vergelijking t.o.v. 1998. Oude omschrijving: Onderzoek bever </t>
  </si>
  <si>
    <t>H7220; H91E0C</t>
  </si>
  <si>
    <t>Communicatie: "informatievoorziening", "informatieborden herstelmaatregelen",   "voorlichting/educatie"</t>
  </si>
  <si>
    <t xml:space="preserve">NM?, LL?, SBB? </t>
  </si>
  <si>
    <t>Waterschap Limburg, SBB</t>
  </si>
  <si>
    <t xml:space="preserve">Opgeleide beken weer vrij laten uitstromen in het bos. Oude omschrijving: Grondwaterstand verhogen en uitstroming opgeleide beken in alluviaal bos </t>
  </si>
  <si>
    <t>H91E0C;H7220;H9160B</t>
  </si>
  <si>
    <t xml:space="preserve"> Inrichting runoff risicopunten. Oude omschrijving: Aanleg bufferzones op plateaurand</t>
  </si>
  <si>
    <t>H7220;H9160B;H91E0C</t>
  </si>
  <si>
    <t xml:space="preserve">  Vergroten infiltratie op het plateau in bestaande buffers. Oude omschrijving: Sloten dempen of afdammen en bevorderen infiltratie inzijggebied</t>
  </si>
  <si>
    <t>19-1-2024: Eric iom Eva: deze maatregel staat nu als M.153-4 in het vastgest N2000 plan dus de oorspronkelijke maatregel laten vervallen en een kopie van deze maatregel met alleesn M.153-4 opgenomen</t>
  </si>
  <si>
    <t>M.153-4</t>
  </si>
  <si>
    <t>H7220;H91E0C;H9160B</t>
  </si>
  <si>
    <t>Hemelwater infiltreren bebouwd gebied. Oude omschrijving: Afkoppelen regenwater van riolen in bebouwd gebied en aanleg regenwaterbuffer(s) bij A2</t>
  </si>
  <si>
    <t>19-1-2024: Eric iom Eva: deze maatregel staat nu als M.153-5 in het vastgest N2000 plan dus de oorspronkelijke maatregel laten vervallen en een kopie van deze maatregel met alleesn M.153-5 opgenomen
31-1-2019: de code h moet eigenlijk Tb zijn omdat het overbemesting gaat: Dit besproken met Peter R op 31-1-2019 en dit moet dus gewijzgid worden in het nieuwe N2000 plan !</t>
  </si>
  <si>
    <t>M.153-5</t>
  </si>
  <si>
    <t>Vermindering uitspoeling nutriënten in intrekgebied. Oude omschrijving: Instellen bemestingsvrije zone van 300 m breed oostrand noordelijk deel</t>
  </si>
  <si>
    <t>19-1-2024: Eric iom Eva: deze maatregel staat nu als M.153-6 in het vastgest N2000 plan dus de oorspronkelijke maatregel laten vervallen en een kopie van deze maatregel met alleesn M.153-6 opgenomen
31-1-2019: de code h moet eigenlijk Tb zijn omdat het overbemesting gaat: Dit besproken met Peter R op 31-1-2019 en dit moet dus gewijzgid worden in het nieuwe N2000 plan !</t>
  </si>
  <si>
    <t>M.153-6</t>
  </si>
  <si>
    <t>H7220;H91E0C</t>
  </si>
  <si>
    <t xml:space="preserve">Verondiepen ingesneden beken door beekbodemverhoging. Oude omschrijving: Ophogen beekbodems van ingesneden beken (Molenbeek) </t>
  </si>
  <si>
    <t>H_6430C; H9120; H9160B</t>
  </si>
  <si>
    <t>Onderzoek naar in aanmerking komende plekken voor introductie hakhoutbeheer H9160B</t>
  </si>
  <si>
    <t>H9120;H9160B</t>
  </si>
  <si>
    <t>SBB; NM</t>
  </si>
  <si>
    <t>Waterschap Limburg; Provincie; Overige trekker, NM</t>
  </si>
  <si>
    <t>Verhogen pH; gunstiger milieu voor bosplanten, Behoud habitattype</t>
  </si>
  <si>
    <t>NM, Bosgroep</t>
  </si>
  <si>
    <t>Basenverzadiging; denitrificatie; vergroten kwelvoeding</t>
  </si>
  <si>
    <t>Provincie, Waterschap Limburg ?, overige trekker onbekend</t>
  </si>
  <si>
    <t>Vaststellen ontwatering om interne drainage op te heffen; tegengaan verdroging</t>
  </si>
  <si>
    <t>Basenverzadiging; denitrificatie; tegengaan verdroging</t>
  </si>
  <si>
    <t>NM; Provincie, SBB</t>
  </si>
  <si>
    <t>Anti vergdroging; Behoud en versterken leefgebied</t>
  </si>
  <si>
    <t>Uitbreiding, versterken robuustheid en verbeteren abiotiek</t>
  </si>
  <si>
    <t>NM; Waterschap Limburg; Overige</t>
  </si>
  <si>
    <t>H7230;H91E0C</t>
  </si>
  <si>
    <t>Ophogen beekbodem -peil bovenloop Hulsbergerbeek, Prickenis en oude loop Geleenbeek bij Leeuw, In Hulsbergermbeemden</t>
  </si>
  <si>
    <t>Waterschap Limburg, NM</t>
  </si>
  <si>
    <t>NM; Waterschap Limburg; Provincie</t>
  </si>
  <si>
    <t>Instellen maai- en afvoerbeheer nee inrichten 6 PQ's Kathagerbroek tbv fine-tunen beheer</t>
  </si>
  <si>
    <t>Herstel/ ontwikkelen potentieel kalkmoeras Papenbroek</t>
  </si>
  <si>
    <t>SBB; Overige trekker onbekend, NM</t>
  </si>
  <si>
    <t>Omvormen aangeplante populierenbossen incl bijplanten/onderplanten bosplantsoen open plekken</t>
  </si>
  <si>
    <t>H91E0C;H7230</t>
  </si>
  <si>
    <t>H7230; H9120; H9160B; H91E0C</t>
  </si>
  <si>
    <t>Behoud habitattype (oude doel: Creeren nieuwe standplaats)</t>
  </si>
  <si>
    <t>SBB; NM, Waterschap Limburg</t>
  </si>
  <si>
    <t>Terugdringen bemesting nitraatuitspoeling inzijggebieden mbt Kathagerbroek studie door NM naar proces en gevolgen nitraatoxide</t>
  </si>
  <si>
    <t>NM; overige trekker onbekend</t>
  </si>
  <si>
    <t>Verwerven en inrichten bufferzones Kathagerbeemden</t>
  </si>
  <si>
    <t>H6230;H7110B;H19D0</t>
  </si>
  <si>
    <t>Provincie; golfbaan</t>
  </si>
  <si>
    <t>H2330; H3160; H4010A; H4030; H6230; H91D0</t>
  </si>
  <si>
    <t>H4030;H6230;H7110B;H7150;H91D0</t>
  </si>
  <si>
    <t>Provincie; NM; gemeenten</t>
  </si>
  <si>
    <t>H9120; H91D0</t>
  </si>
  <si>
    <t>H4010A; H7110B</t>
  </si>
  <si>
    <t>Provincie, Golfbaan, NM</t>
  </si>
  <si>
    <t>H4010A; H6230; H7110B; H91D0</t>
  </si>
  <si>
    <t>H3160; H4010A</t>
  </si>
  <si>
    <t>H3160;H4030;H6230;H7110B;H7150</t>
  </si>
  <si>
    <t>Provincie; NM</t>
  </si>
  <si>
    <t>H3160;H6230;H7110B;H7150</t>
  </si>
  <si>
    <t>H6230;H7110B;H91D0</t>
  </si>
  <si>
    <t>LL; Provincie; Overige trekker</t>
  </si>
  <si>
    <t>Beter inrichten bufferzones langs bovenrand helling tbv optimale invang meststoffen. Oude omschrijving was: Aanleggen bufferzones langs bovenrand helling (invang meststoffen) (inrichten).</t>
  </si>
  <si>
    <t>Aanleggen Beter inrichten bufferzones langs bovenrand helling tbv optimale invang meststoffen (invang meststoffen) (inrichten)</t>
  </si>
  <si>
    <t>H6210;H6230;H9160B</t>
  </si>
  <si>
    <t>H6210; H6230dkr</t>
  </si>
  <si>
    <t>Begrazingsbeheer heischrale graslanden (evt. met geiten)</t>
  </si>
  <si>
    <t>Verwijderen opslag exoten (Robinia) in de Julianagroeve. In oude omschrijving stond ook nog: kappen acaciabos Julianagroeve</t>
  </si>
  <si>
    <t>H6110; H6210; H6230; H9160B</t>
  </si>
  <si>
    <t>H1318;H1321;H1324</t>
  </si>
  <si>
    <t xml:space="preserve">LL; Provincie  </t>
  </si>
  <si>
    <t>H6210; H6230; H9160B</t>
  </si>
  <si>
    <t>Onderzoek vorm, maat en functionaliteit bufferstroken en naar voorkómen runoff door aanleg meer kleine landschapselementen, "minibuffers" e.d.</t>
  </si>
  <si>
    <t>Bodemonderzoek verzuring en ophoging  toxicatie toxische stoffen in bodems van heischrale graslanden. Oude omschrijving was: Bodemonderzoek verzuring en ophoging  toxicatie.</t>
  </si>
  <si>
    <t>H6210;H6230dkr</t>
  </si>
  <si>
    <t>Uitwerken subsidieregeleing Opstellen plan voor beheer en onderhoud van onderaardse kalksteengroeven</t>
  </si>
  <si>
    <t>niet bekend</t>
  </si>
  <si>
    <t>Aanleg verbindingszones. Oude omschrijving was: Realiseren verbindingszones, inrichting.</t>
  </si>
  <si>
    <t>H6110;H6210;H6230;H6430C;H6510A;H7220;H7230;H9110;H9120;H9160B;H91E0C</t>
  </si>
  <si>
    <t>Provincie ism Waterschap Limburg</t>
  </si>
  <si>
    <t>H1193;H1166;H1163;H1096</t>
  </si>
  <si>
    <t>Waterschap Limburg i.s.m. SBB en LL en NM</t>
  </si>
  <si>
    <t>Gemeenten: Eijsden-Margraten ; Gulpen ; Vaals ; Valkenburg ; Voerendaal, SBB, LL, NM</t>
  </si>
  <si>
    <t>H6210; H6230; H6110</t>
  </si>
  <si>
    <t>Provincie i.s.m. Bosgroep ; Natuurrijk Limburg ; gemeenten</t>
  </si>
  <si>
    <t>H1193;H1166</t>
  </si>
  <si>
    <t>ja, maar is wel PASV</t>
  </si>
  <si>
    <t>H6110;H6130;H6210;H6230</t>
  </si>
  <si>
    <t>H6210;H6110;H6230</t>
  </si>
  <si>
    <t>Bosgroep; Natuurrijk Limburg</t>
  </si>
  <si>
    <t>H6210;H6510A</t>
  </si>
  <si>
    <t>SBB, LL, NM, Bosgroep</t>
  </si>
  <si>
    <t>SBB; LL; NM</t>
  </si>
  <si>
    <t>4-5-2022: smaatregel 157.M.545 bestaat niet in het N2000 beheerplan: daar staat 157.B.545 maar 157.M.545 is al in uitvoering en wordt doorgezet dus laat ik het nr hier staan en maak ook een nr 157.B.545 waarin ik dan verwijs naar 157.M.545</t>
  </si>
  <si>
    <t xml:space="preserve">nvt </t>
  </si>
  <si>
    <t>SBB; Overige trekker onbekend, LL</t>
  </si>
  <si>
    <t>H9160B;H6430C</t>
  </si>
  <si>
    <t>SBB; NM, LL, Bosgroep</t>
  </si>
  <si>
    <t>SBB, LL, NM, Waterschap Limburg</t>
  </si>
  <si>
    <t>NM, LL; Overige trekker, SBB</t>
  </si>
  <si>
    <t>SBB; LL, Bosgroep</t>
  </si>
  <si>
    <t>H6110; H6210; H6230; H6430C; H6510A; H7220; H7230; H9110; H9210; H9160B; H91E0C</t>
  </si>
  <si>
    <t>Provincie i.s.m. Waterschap Limburg</t>
  </si>
  <si>
    <t>NM, SBB; LL; Waterschap Limburg</t>
  </si>
  <si>
    <t>nv</t>
  </si>
  <si>
    <t>H1163;H1096</t>
  </si>
  <si>
    <t>H7220;H7230;H91E0C</t>
  </si>
  <si>
    <t>H7220;H7230</t>
  </si>
  <si>
    <t>H7220;H91E0c</t>
  </si>
  <si>
    <t>SBB; NM; Waterschap Limburg</t>
  </si>
  <si>
    <t>SBB i.s.m. Waterschap Limburg</t>
  </si>
  <si>
    <t>Provincie i.s.m. Natuurrijk Limburg ; SBB ; LL ; NM</t>
  </si>
  <si>
    <t xml:space="preserve"> i.s.m. Bosgroep, LL</t>
  </si>
  <si>
    <t>H4030; H6230</t>
  </si>
  <si>
    <t>SBB ; LL ; NM ; gemeente Valkenburg</t>
  </si>
  <si>
    <t>LL; NM, SBB</t>
  </si>
  <si>
    <t>NEM (Netwerk Ecologische Monitoring)</t>
  </si>
  <si>
    <t>SBB, NM, LL, NM, Provincie. Particuliere groeve eigenaar, gemeente Valkenburg</t>
  </si>
  <si>
    <t>H91E0C; H7220</t>
  </si>
  <si>
    <t xml:space="preserve">NM, LL, Provincie. </t>
  </si>
  <si>
    <t>SBB, NM, LL, Provincie, Particuliere groeve eigenaar, gemeente Valkenburg,</t>
  </si>
  <si>
    <t xml:space="preserve">SBB, NM, LL, Provincie, Particuliere groeve eigenaar, gemeente Valkenburg, </t>
  </si>
  <si>
    <t>H1337;H1096;H1163</t>
  </si>
  <si>
    <t>Onderzoek naar het effect van de toename van de Californische en Amerikaane rivierkreeft op de populatie van Beekprik en Beekdonderpad.</t>
  </si>
  <si>
    <t>H7220;H7230;H91EOC</t>
  </si>
  <si>
    <t>Provincie i.s.m. Waterschap Limburg en NM</t>
  </si>
  <si>
    <t>Provincie i.s.m. Bosgroep</t>
  </si>
  <si>
    <t>H6110; H6130; H6210; H6230; H6430C; H6510A; H7220; H7230; H9110; H9210; H9160B; H91E0C</t>
  </si>
  <si>
    <t>H6210; 6230</t>
  </si>
  <si>
    <t>H6110;H6210;H6230;H9160B</t>
  </si>
  <si>
    <t>SBB; LL; Provincie</t>
  </si>
  <si>
    <t>H6230;H6210</t>
  </si>
  <si>
    <t>H7220; H7230</t>
  </si>
  <si>
    <t>H7230; H91E0C</t>
  </si>
  <si>
    <t>NM, Provincie i.s.m. Bosgroep</t>
  </si>
  <si>
    <t>NM; Overige trekker talud Miljoenenlijntje</t>
  </si>
  <si>
    <t>LL ; gemeente Valkenburg ; SBB ; NM</t>
  </si>
  <si>
    <t>H1166;H1163;H1096</t>
  </si>
  <si>
    <t>SBB; LL?; Provincie; Overige trekker</t>
  </si>
  <si>
    <t>SBB; Provincie, gemeenten, Vervuurt</t>
  </si>
  <si>
    <t>Provincie i.s.m. SBB en LL en NM, Gemeenten: Eijsden-Margraten ; Gulpen ; Vaals ; Valkenburg ; Voerendaal</t>
  </si>
  <si>
    <t>SBB? ; gem Voerendaal</t>
  </si>
  <si>
    <t>H6210;H9160B</t>
  </si>
  <si>
    <t>H6210; H6230</t>
  </si>
  <si>
    <t>H6110; H6210; H6230; H6510A</t>
  </si>
  <si>
    <t>NM, LL</t>
  </si>
  <si>
    <t>H6110; H6210; H6230; H6510A; H9160B</t>
  </si>
  <si>
    <t>H6110; H6210</t>
  </si>
  <si>
    <t>NM, Provincie en gemeente maastricht</t>
  </si>
  <si>
    <t>H6110;H6210;H6230</t>
  </si>
  <si>
    <t>H6210; H6230; H6510A</t>
  </si>
  <si>
    <t>H6210;H6230;H6510A</t>
  </si>
  <si>
    <t>NM, 
LL, 
Provincie Limburg</t>
  </si>
  <si>
    <t>NM, Provincie</t>
  </si>
  <si>
    <t>H6210;H6230</t>
  </si>
  <si>
    <t>ja bosrand kappen ten behoeve van gradient zuidzijde Savelsbos</t>
  </si>
  <si>
    <t>H1318; H1321; H1324</t>
  </si>
  <si>
    <t>H6430C; H9160B</t>
  </si>
  <si>
    <t>H3260_A</t>
  </si>
  <si>
    <t>NM; Overige trekker onbekend</t>
  </si>
  <si>
    <t>Overige trekker onbekend, NM</t>
  </si>
  <si>
    <t>H7220; H9160B; H91E0C</t>
  </si>
  <si>
    <t>Staat in het ontwerpplan 4-2-2020 maar zonder maatregelnummer !. ingevoerd op 15-11-2019 iom Jan-EriK; op 18-11--19 nr van Else/Esther gekregen Op 15-10-2020 bedrag van 18.000 naar 30.000 aangepast conform spreadsheet fred B</t>
  </si>
  <si>
    <t>Aanbrengen natuurlijke objecten in kwelstroompjes. Oude omschrijving: Aanbrengen stuwtjes in kwelstroompjes</t>
  </si>
  <si>
    <t>staat niet in N2000 plan LET OP MAATREGEL IS KLAAR MAAR FRED HEEFT HET BEDRAG WEL MEEGETELD IN ZIJN TOTAALTELLING</t>
  </si>
  <si>
    <t>NM; Overige trekker particuliere boseigenaren</t>
  </si>
  <si>
    <t>VervolgOnderzoek naar verbeteren drainagebasis Noor. Oude omschrijving: Onderzoek naar verbeteren drainagebasis Noor</t>
  </si>
  <si>
    <t>Tegengaan insnijding van de Noor. Oud doel: Minder insnijding van de Noor</t>
  </si>
  <si>
    <t>staat niet met nummer genoemd !! In  ontwerpplan 4-2-2020, maar wel opnemen hier</t>
  </si>
  <si>
    <t>staat in ontwerpplan 4-2-202 Let op maatregel is klaar maar Fred heeft dit meegeteld in de totaaltelling !!</t>
  </si>
  <si>
    <t>H9160B; H91E0C</t>
  </si>
  <si>
    <t>24-7-2023: Basis ingevuld door: Thijs Castenmiller</t>
  </si>
  <si>
    <t>138.Ow.1319</t>
  </si>
  <si>
    <t xml:space="preserve">Tijdelijke wet Transitiefonds, Landelijk Gebied en Natuur </t>
  </si>
  <si>
    <t>H3130;H4010;H7150;H7210;H91D0</t>
  </si>
  <si>
    <t>dempen Beuchamp lossing, dichten rabatten Kruispeel</t>
  </si>
  <si>
    <t>vergroten leefgebied; Het vergroten van het areaal waar de soort of het type voor kan komen. Dit kan zijn door bijv. aanpassing van condities, wegnemen van barrières of inrichting.;herstel hydrologie; Het aanpassen van de waterhuishouding t.b.v. wijzigen (grond)waterstand of stroomrichting.</t>
  </si>
  <si>
    <t>Provincie?</t>
  </si>
  <si>
    <t>138.U.1220</t>
  </si>
  <si>
    <t>H4010;H7210;H9190</t>
  </si>
  <si>
    <t>uitbreiding Hoogveenbos de Hoort</t>
  </si>
  <si>
    <t>vergroten leefgebied; Het vergroten van het areaal waar de soort of het type voor kan komen. Dit kan zijn door bijv. aanpassing van condities, wegnemen van barrières of inrichting.</t>
  </si>
  <si>
    <t>24-7-2023: Basis ingevuld door: Jan Boeren</t>
  </si>
  <si>
    <t>138.U.1221</t>
  </si>
  <si>
    <t>Natura 2000-budget</t>
  </si>
  <si>
    <t>Uitbreiden hoogveenbos</t>
  </si>
  <si>
    <t>herstel hydrologie; Het aanpassen van de waterhuishouding t.b.v. wijzigen (grond)waterstand of stroomrichting.</t>
  </si>
  <si>
    <t>138.U.1222</t>
  </si>
  <si>
    <t>H4010</t>
  </si>
  <si>
    <t>uitbreiden vochtige heide</t>
  </si>
  <si>
    <t>138.Vw.904</t>
  </si>
  <si>
    <t>aankopen C1 gronden</t>
  </si>
  <si>
    <t>24-7-2023: Basis ingevuld door: Jan Boeren. 25-7-2023: stond 138.U.1223 maar code is door Jan boeren in Vw aangpast dus ander  maatregelenr 138.Vw.902</t>
  </si>
  <si>
    <t>138.Vw.902</t>
  </si>
  <si>
    <t>aankoop C2 gronden</t>
  </si>
  <si>
    <t>24-7-2023: Basis ingevuld door: Jan Boeren 25-7-2023: stond 138.H.1308 maar code is door Jan boeren in Vw aangpast dus ander  maatregelenr 138.Vw.903</t>
  </si>
  <si>
    <t>138.Vw.903</t>
  </si>
  <si>
    <t>H91D0;H3130;H4010;H6410</t>
  </si>
  <si>
    <t>Omleiden Oude Graaf</t>
  </si>
  <si>
    <t>24-7-2023: Basis ingevuld door: Milan Heeskens</t>
  </si>
  <si>
    <t>139.A.1113</t>
  </si>
  <si>
    <t>Watervoorraden/regenwater buffers realiseren</t>
  </si>
  <si>
    <t>139.A.1114</t>
  </si>
  <si>
    <t>Weer EHS/NNN toekennen aan de gronden tegen het 't Zinkske en de Bult aan, daar beperkingen opleggen die ook gelden rondom het N2000 gebied zodat deze grensgebieden het herstel van herstellend hoogveen niet belemmeren</t>
  </si>
  <si>
    <t>139.Bm.1134</t>
  </si>
  <si>
    <t>Bronmaatregelen treffen tegen stikstofdepositie</t>
  </si>
  <si>
    <t>139.Dv.58</t>
  </si>
  <si>
    <t xml:space="preserve">Tegengaan strooisel ophoping en beheer van brandgangen. Beheer gericht op voorkomen adelaarsvaren en pijpenstrootje. </t>
  </si>
  <si>
    <t>139.H.1309</t>
  </si>
  <si>
    <t>Op locaties met witveen en drijftillen de hydrologie snel op orde krijgen doormiddel van kades, damwanden, stuwen of andere beheeringrepen</t>
  </si>
  <si>
    <t>139.H.1310</t>
  </si>
  <si>
    <t>Sterk beperken van grondwateronttrekkingen rond het N2000-gebied (wanneer noodzakelijk aanwijzen bufferzone), tegengaan verdroging/minder peildynamiek, hiermee starten rondom kansrijke gebieden voor Actieve hoogveen</t>
  </si>
  <si>
    <t>139.H.1311</t>
  </si>
  <si>
    <t>all around bevorderen van hydrologie, drainerende werking moet omlaag</t>
  </si>
  <si>
    <t>139.H.1312</t>
  </si>
  <si>
    <t>Damwanden inrichting beekdal in het Peelkanaal.</t>
  </si>
  <si>
    <t>139.I.692</t>
  </si>
  <si>
    <t>Kadoelsche beek inrichten zoals project Leegveld, is nu een drainerend beekdal.</t>
  </si>
  <si>
    <t>139.Mo.164</t>
  </si>
  <si>
    <t>H3040; H9999; H7120</t>
  </si>
  <si>
    <t>A004; A008; A119; A224; A272; A276</t>
  </si>
  <si>
    <t>Effecten monitoren van nieuw uitgevoerde maatregelen</t>
  </si>
  <si>
    <t>Generiek onderzoeken naar de effecten van maatregelen op habitattype en of soorten, deze monitoring hoort ingebrepen te zijn wanneer nieuwe maatregelen opgesteld worden of bij de SPUK aanvraag.</t>
  </si>
  <si>
    <t>Provincie Noord-Brabant</t>
  </si>
  <si>
    <t>Groote Peel</t>
  </si>
  <si>
    <t>140.A.1115</t>
  </si>
  <si>
    <t>140.Bm.1135</t>
  </si>
  <si>
    <t>140.Dv.59</t>
  </si>
  <si>
    <t>140.H.1313</t>
  </si>
  <si>
    <t>140.H.1314</t>
  </si>
  <si>
    <t>Sterk beperken van grondwateronttrekkingen rond het N2000-gebied, tegengaan verdroging/minder peildynamiek</t>
  </si>
  <si>
    <t>140.H.1315</t>
  </si>
  <si>
    <t>140.I.693</t>
  </si>
  <si>
    <t xml:space="preserve">Verleggen N279, moet in samenspraak met Noord-Brabant </t>
  </si>
  <si>
    <t>140.I.694</t>
  </si>
  <si>
    <t>Herinrichting Mussenbaangebied +</t>
  </si>
  <si>
    <t>140.Mo.165</t>
  </si>
  <si>
    <t>24-7-2023: Basis ingevuld door: Wim Hazenberg</t>
  </si>
  <si>
    <t>142.Gm.1</t>
  </si>
  <si>
    <t>Gm</t>
  </si>
  <si>
    <t>2 grondwaterpompen tbv H7210, één pomp naast De Geulert een tweede pomp nader te bepalen of bij zwem- of roeivijver.</t>
  </si>
  <si>
    <t>24-7-2023: Basis ingevuld door: Wim Hazenberg,</t>
  </si>
  <si>
    <t>142.I.695</t>
  </si>
  <si>
    <t>H 9120 herziening recreatie padenstructuur</t>
  </si>
  <si>
    <t>142.U.1225</t>
  </si>
  <si>
    <t>uitbreiding H7210</t>
  </si>
  <si>
    <t>142.U.1226</t>
  </si>
  <si>
    <t>uitbreiding H9120</t>
  </si>
  <si>
    <t>142.U.1227</t>
  </si>
  <si>
    <t>uitbreiding H H91E0C</t>
  </si>
  <si>
    <t>143.Dv.60</t>
  </si>
  <si>
    <t>Optimalisatie begrazen en maaien grasland</t>
  </si>
  <si>
    <t>143.Oz.1322</t>
  </si>
  <si>
    <t>hydrologisch onderzoek</t>
  </si>
  <si>
    <t>143.Oz.1323</t>
  </si>
  <si>
    <t xml:space="preserve">Onderzoek om inzicht te verkrijgen in bodembiologie en de interactie met bodemchemie om beheer te verbeteren. </t>
  </si>
  <si>
    <t>143.U.1228</t>
  </si>
  <si>
    <t>Vergroten oppervlakte van habitat H6120 binnen de begrenzing.</t>
  </si>
  <si>
    <t>143.U.1229</t>
  </si>
  <si>
    <t>uitbreiding van het habitattype H6430C binnen de begrenzing.</t>
  </si>
  <si>
    <t>144.Aa.1205</t>
  </si>
  <si>
    <t>uitzetten stekken jeneverbes</t>
  </si>
  <si>
    <t>144.Bi.1314</t>
  </si>
  <si>
    <t>omvormen bos</t>
  </si>
  <si>
    <t>144.Oz.1324</t>
  </si>
  <si>
    <t>144.Oz.1325</t>
  </si>
  <si>
    <t>monitoring/inventarisatie libellen</t>
  </si>
  <si>
    <t>24-7-2023: Basis ingevuld door: Aegidia</t>
  </si>
  <si>
    <t>145.Bm.1136</t>
  </si>
  <si>
    <t>Terugdringen stikstofdepositie H6430A, H6430C, H9120, H9190, H91F0</t>
  </si>
  <si>
    <t xml:space="preserve">24-7-2023: Basis ingevuld door: Aegidia, </t>
  </si>
  <si>
    <t>145.Bm.1137</t>
  </si>
  <si>
    <t>Verbetering buffering leefgebied Zwarte specht als gevolg van aanwezigheid van voornamelijk vaaggronden (gekoppeld aan voedselbeschikbaarheid). M.u.v. SPUK maatregelnummer PN148 en PN86.</t>
  </si>
  <si>
    <t>145.Dv.61</t>
  </si>
  <si>
    <t>A338</t>
  </si>
  <si>
    <t>Aanpassen zonering recreanten voor Grauwe klauwier</t>
  </si>
  <si>
    <t>145.Dv.62</t>
  </si>
  <si>
    <t xml:space="preserve">Bescherming areaal buiten Natura 2000 met voorkomen van Drijvende waterweegbree </t>
  </si>
  <si>
    <t>145.U.1231</t>
  </si>
  <si>
    <t>Areaaluitbreiding H2310</t>
  </si>
  <si>
    <t>145.U.1232</t>
  </si>
  <si>
    <t>Areaaluitbreiding H2330</t>
  </si>
  <si>
    <t>145.U.1233</t>
  </si>
  <si>
    <t>Areaaluitbreiding H4010</t>
  </si>
  <si>
    <t>145.U.1234</t>
  </si>
  <si>
    <t>Areaaluitbreiding H4030</t>
  </si>
  <si>
    <t>145.U.1235</t>
  </si>
  <si>
    <t>Areaaluitbreiding H7150</t>
  </si>
  <si>
    <t>145.U.1236</t>
  </si>
  <si>
    <t>Areaaluitbreiding H9120</t>
  </si>
  <si>
    <t>145.U.1237</t>
  </si>
  <si>
    <t>Areaaluitbreiding H9190</t>
  </si>
  <si>
    <t>145.U.1238</t>
  </si>
  <si>
    <t>Areaaluitbreiding H91F0</t>
  </si>
  <si>
    <t>145.U.1239</t>
  </si>
  <si>
    <t>Areaaluitbreiding H6120</t>
  </si>
  <si>
    <t>145.U.1240</t>
  </si>
  <si>
    <t>Areaaluitbreiding geschikt leefgebied in de vorm van kleinschalig cultuurlandschap voor Grauwe klauwier</t>
  </si>
  <si>
    <t>145.U.1241</t>
  </si>
  <si>
    <t>Aanleg voortplantingswateren in netwerk Kamsalamander</t>
  </si>
  <si>
    <t>145.U.1242</t>
  </si>
  <si>
    <t>Aanleg geschikt leefgebied Oeverzwaluw m.u.v. Reindersmeer (Maatregelnummer 145.S.119)</t>
  </si>
  <si>
    <t>146.Mo.166</t>
  </si>
  <si>
    <t>actualisatie habitattypenkaart</t>
  </si>
  <si>
    <t>onderzoek; Aanvullend onderzoek is noodzakelijk voordat effectieve maatregelen kunnen worden geïdentificeerd.;monitoring; (Aanvullende) monitoringsinspanningen zijn nodig.</t>
  </si>
  <si>
    <t>146.Mo.167</t>
  </si>
  <si>
    <t>bepaling aanwezigheid macrofauna</t>
  </si>
  <si>
    <t>overig; Zelf toelichten.;;;;;;;;;</t>
  </si>
  <si>
    <t>146.Oz.1326</t>
  </si>
  <si>
    <t>hydrologische fijnregeling waterpeilen</t>
  </si>
  <si>
    <t>onderzoek; Aanvullend onderzoek is noodzakelijk voordat effectieve maatregelen kunnen worden geïdentificeerd.</t>
  </si>
  <si>
    <t>146.Oz.1327</t>
  </si>
  <si>
    <t>waar inzetten op herstel heidelandschap</t>
  </si>
  <si>
    <t>146.Oz.1328</t>
  </si>
  <si>
    <t>bepaling effect van ganzenexrement (Guanotrofering)</t>
  </si>
  <si>
    <t>24-7-2023: Basis ingevuld door: Ludy</t>
  </si>
  <si>
    <t>147.Oz.1329</t>
  </si>
  <si>
    <t xml:space="preserve">Onderzoek naar bodemcondities en waterhuishouding in potentiele uitbreidingslocaties H6410. Oppervlakteuitbreiding naar 10 ha. </t>
  </si>
  <si>
    <t>vergroten leefgebied; Het vergroten van het areaal waar de soort of het type voor kan komen. Dit kan zijn door bijv. aanpassing van condities, wegnemen van barrières of inrichting.;onderzoek; Aanvullend onderzoek is noodzakelijk voordat effectieve maatregelen kunnen worden geïdentificeerd</t>
  </si>
  <si>
    <t>147.Oz.1330</t>
  </si>
  <si>
    <t>H9160</t>
  </si>
  <si>
    <t>Herziening oppervlakte H9160A. Onderzoek naar bodemcondities (aanwezigheid pseudo-gley)</t>
  </si>
  <si>
    <t>147.Oz.1331</t>
  </si>
  <si>
    <t>Vegetatiekartering en onderzoek bodemcondities in zoekgebieden en potentiele uitbreidingslocaties</t>
  </si>
  <si>
    <t>onderzoek; Aanvullend onderzoek is noodzakelijk voordat effectieve maatregelen kunnen worden geïdentificeerd</t>
  </si>
  <si>
    <t>147.Oz.1332</t>
  </si>
  <si>
    <t>H6410;H91E0;H9160</t>
  </si>
  <si>
    <t>Vermindering van de belasting van het oppervlaktewater met meststoffen uit de landbouw (instellen van mestvrije zones en omvorming van landbouwgronden)</t>
  </si>
  <si>
    <t>waterkwaliteit verbeteren; Het aanpassen van de (grond)waterchemie, bijv. veranderingen in concentraties, zuurgraad of vertroebeling.;afname verontreinigingsbron; Het laten afnemen van ongewenste stoffen, die onder natuurlijke omstandigheden niet of in zeer lage hoeveelheden voorkomen.;herstel wind- en/of waterdynamiek; Het toestaan of actief terugbrengen van fluctuaties in stroomsnelheden, zoet/zout water en waterstanden, van verstuiving of variatie in omstandigheden aan loef- en lijzijde van wateren.</t>
  </si>
  <si>
    <t>147.Oz.1333</t>
  </si>
  <si>
    <t>H9160;H91E0</t>
  </si>
  <si>
    <t xml:space="preserve">Hydrologisch modelonderzoek uitvoeren incl. niet eerder meegenomen oppervlakten van habitattypen. </t>
  </si>
  <si>
    <t>herstel hydrologie; Het aanpassen van de waterhuishouding t.b.v. wijzigen (grond)waterstand of stroomrichting.;vergroten leefgebied; Het vergroten van het areaal waar de soort of het type voor kan komen. Dit kan zijn door bijv. aanpassing van condities, wegnemen van barrières of inrichting.;onderzoek; Aanvullend onderzoek is noodzakelijk voordat effectieve maatregelen kunnen worden geïdentificeerd.</t>
  </si>
  <si>
    <t>147.U.1243</t>
  </si>
  <si>
    <t>H6410;</t>
  </si>
  <si>
    <t>Uitbreiding oppervlakte Blauwgrasland</t>
  </si>
  <si>
    <t>147.U.1244</t>
  </si>
  <si>
    <t>H9160;</t>
  </si>
  <si>
    <t>Uitbreiding oppervlakte habitattype H9160A</t>
  </si>
  <si>
    <t>147.U.1245</t>
  </si>
  <si>
    <t>Uitbreiding oppervlakte H91E0C</t>
  </si>
  <si>
    <t>24-7-2023: Basis ingevuld door: Ran Schols</t>
  </si>
  <si>
    <t>148.U.1246</t>
  </si>
  <si>
    <t>Gedeeltelijk (nog) niet gefinancierd</t>
  </si>
  <si>
    <t>H91E0</t>
  </si>
  <si>
    <t xml:space="preserve">H91E0C: vergroten areaal binnen NNN, indicatief </t>
  </si>
  <si>
    <t>148.U.1247</t>
  </si>
  <si>
    <t xml:space="preserve">H6120: vergroten areaal binnen NNN, indicatief </t>
  </si>
  <si>
    <t>148.U.1248</t>
  </si>
  <si>
    <t xml:space="preserve">H9120: vergroten areaal binnen NNN, indicatief </t>
  </si>
  <si>
    <t>148.U.1249</t>
  </si>
  <si>
    <t xml:space="preserve">H9120: vergroten areaal buiten NNN, indicatief </t>
  </si>
  <si>
    <t>24-7-2023: basis ingevuld door Jan Boeren</t>
  </si>
  <si>
    <t>149.U.1250</t>
  </si>
  <si>
    <t>Uitbreiding en verbetering leefgebied kamsalamander</t>
  </si>
  <si>
    <t>149.U.1251</t>
  </si>
  <si>
    <t>Uitbreiden zwakgebufferde vennen</t>
  </si>
  <si>
    <t>149.U.1252</t>
  </si>
  <si>
    <t>Regeling Versneld Natuurherstel</t>
  </si>
  <si>
    <t>Oppervlakte zure vennen vergroten</t>
  </si>
  <si>
    <t>149.U.1253</t>
  </si>
  <si>
    <t xml:space="preserve">Uitbreiden droge heide </t>
  </si>
  <si>
    <t>vergroten leefgebied; Het vergroten van het areaal waar de soort of het type voor kan komen. Dit kan zijn door bijv. aanpassing van condities, wegnemen van barrières of inrichting</t>
  </si>
  <si>
    <t>149.U.1254</t>
  </si>
  <si>
    <t>kwaliteitsverbetring droge heide (niet kwalificerende heide kwaliteit verbeteren)</t>
  </si>
  <si>
    <t>overig; Zelf toelichten</t>
  </si>
  <si>
    <t>24-7-2023: basis ingevuld door Jan Boeren. Eric:
25-7-2023: stond 149.OW.1320 maar Jan B heeft code Ow gewijzigd in U dus nieuwe nummer 149.U.1266</t>
  </si>
  <si>
    <t>149.U.1266</t>
  </si>
  <si>
    <t>Uitbreiden H9120 Meiwneg</t>
  </si>
  <si>
    <t>150.U.1255</t>
  </si>
  <si>
    <t>aankopen en inrichten van gronden voor ontwikkeling Glanshaverhooilanden Roerdal</t>
  </si>
  <si>
    <t>24-7-2023: basis ingevuld door Jan Boeren. 5-7-2023: stond 150.Vw.899  maar Jan B heeft code Vw in U gewijzigd dus nieuw nummer: 150.U.1267</t>
  </si>
  <si>
    <t>150.U.1267</t>
  </si>
  <si>
    <t>H6510</t>
  </si>
  <si>
    <t>ontwikkelen leefgebied Donker pimpernelblauwtje  binnen natura 2000 gebied op niet begrensde gronden</t>
  </si>
  <si>
    <t>150.Vw.897</t>
  </si>
  <si>
    <t xml:space="preserve">ontwikkelen stapsteen Donker pimpernelblauwtje </t>
  </si>
  <si>
    <t>150.Vw.898</t>
  </si>
  <si>
    <t>Aankoop C1 gronden</t>
  </si>
  <si>
    <t>150.Vw.900</t>
  </si>
  <si>
    <t>uitbreiding leefgebeid kamsalamander</t>
  </si>
  <si>
    <t>150.Vw.901</t>
  </si>
  <si>
    <t>Inzijggebied Alluviaal bos veilig stellen</t>
  </si>
  <si>
    <t>afname verontreinigingsbron; Het laten afnemen van ongewenste stoffen, die onder natuurlijke omstandigheden niet of in zeer lage hoeveelheden voorkomen.</t>
  </si>
  <si>
    <t>154.U.1256</t>
  </si>
  <si>
    <t xml:space="preserve">H91E0C: vergroten areaal binnen NNL, indicatief" </t>
  </si>
  <si>
    <t>154.U.1257</t>
  </si>
  <si>
    <t xml:space="preserve">H91E0C: vergroten areaal buiten NNN, indicatief </t>
  </si>
  <si>
    <t>154.U.1258</t>
  </si>
  <si>
    <t>154.U.1259</t>
  </si>
  <si>
    <t>154.U.1260</t>
  </si>
  <si>
    <t xml:space="preserve">H9160B: vergroten areaal binnen NNN, indicatief </t>
  </si>
  <si>
    <t>154.U.1261</t>
  </si>
  <si>
    <t>H9160B: vergroten areaal buiten NNN, indicatief</t>
  </si>
  <si>
    <t>154.U.1262</t>
  </si>
  <si>
    <t>H7230: vergroten areaal binnen NNN, indicatief</t>
  </si>
  <si>
    <t>24-7-2023 basis ingevuld door Ronald Bruinen</t>
  </si>
  <si>
    <t>155.Mo.168</t>
  </si>
  <si>
    <t>Standplaatscondities Gerrits hangveentje. Monitoring nodig omdat er gerede twijfels zijn over het behoud van dit habitattype op deze locatie.</t>
  </si>
  <si>
    <t>155.Oz.1334</t>
  </si>
  <si>
    <t>Onderzoek naar het functioneren van de twee recent aangelegde ecoducten tussen de Brunssummerheide, de Brandenberg en de Teverenerheide. Het grootste ecoduct ligt over de N299 tussen de Brunssummerheide en de Brandenberg en het kleinere ecoduct ligt over de Europaweg_x0002_noord.</t>
  </si>
  <si>
    <t>155.Oz.1335</t>
  </si>
  <si>
    <t xml:space="preserve">(Vervolg)onderzoek naar de kansen en risico’s voor het dempen/verondiepen van de koffiepoel zodat de hydrologische situatie rondom de schrieversheidevennen kan verbeteren. </t>
  </si>
  <si>
    <t>155.Oz.1336</t>
  </si>
  <si>
    <t>Vervolgonderzoek naar het bekalken cq effecten van het bekalken van de droge heide met dolomietenkalk.</t>
  </si>
  <si>
    <t>155.Oz.1337</t>
  </si>
  <si>
    <t>Onderzoek naar het effect van zeer droge en hete zomers op het habitattype H4030 Droge heide</t>
  </si>
  <si>
    <t>155.Oz.1338</t>
  </si>
  <si>
    <t>Onderzoek naar het effect van zeer droge en hete zomers op het habitattype.</t>
  </si>
  <si>
    <t>Basis ingevuld 24-7-2023 door Ronald Bruinen. ERIC:  let op gebiednaam en nummer waren niet ingevuld: dat nog even aan Ronald vragen</t>
  </si>
  <si>
    <t>155.Oz.1339</t>
  </si>
  <si>
    <t xml:space="preserve">Onderzoek naar mogelijkheden om het hoogveenbos uit te breiden, dat is o.a. in relatie tot het verontdiepen van de koffiepoel maar pook de kansen op het voormalige manegeterrein. </t>
  </si>
  <si>
    <t>155.Oz.1340</t>
  </si>
  <si>
    <t>Een onderzoek naar de handhaafbaarheid van de soort de kamsalamander op de Brunssummerheide.</t>
  </si>
  <si>
    <t>24-7-2023 Basis ingevuld door Denis</t>
  </si>
  <si>
    <t>157.Bi.1315</t>
  </si>
  <si>
    <t>Aanvullende inrichtingsmaatregelen Veldbies-Beukenbos</t>
  </si>
  <si>
    <t>biologische processen ruimte geven; In het beheer rekening houden met de ruimtelijke behoeften van soorten/habitattypen, bijv. ruimtelijke variatie in structuur.</t>
  </si>
  <si>
    <t>157.H.1316</t>
  </si>
  <si>
    <t>beekherstel en renaturering Mechelen Partij</t>
  </si>
  <si>
    <t>157.Aa.1207</t>
  </si>
  <si>
    <t>bosuitbreiding Eiken-Haagbeukenbos</t>
  </si>
  <si>
    <t>157.U.1265</t>
  </si>
  <si>
    <t xml:space="preserve">ontwikkelen 2 bosverbindingen Heyenrath </t>
  </si>
  <si>
    <t>157.Bi.1316</t>
  </si>
  <si>
    <t>structuurmaatregelen in bossamenstelling</t>
  </si>
  <si>
    <t>successie sturen; Het versnellen of vertragen van autogene ontwikkeling van de vegetatie.</t>
  </si>
  <si>
    <t>157.U.1263</t>
  </si>
  <si>
    <t>uitbreiding Alluviaal bos</t>
  </si>
  <si>
    <t>157.Aa.1206</t>
  </si>
  <si>
    <t>uitbreiding Beukenbossen met Hulst</t>
  </si>
  <si>
    <t>157.U.1264</t>
  </si>
  <si>
    <t xml:space="preserve">uitbreiding Heischraal grasland </t>
  </si>
  <si>
    <t>157.Ow.1321</t>
  </si>
  <si>
    <t>uitbreiding Kalkgraslanden</t>
  </si>
  <si>
    <t>157.Ow.1322</t>
  </si>
  <si>
    <t>uitbreiding Kalkmoeras</t>
  </si>
  <si>
    <t>157.Dv.63</t>
  </si>
  <si>
    <t>uitrbeiding areaal Zinkweiden</t>
  </si>
  <si>
    <t>24-7-2023 Basis ingevuld door Ronald Bruinen</t>
  </si>
  <si>
    <t>158.Oz.1341</t>
  </si>
  <si>
    <t>Verdiepend onderzoek naar het verbeteren van de connectiviteit van de Kunderberg met andere natuurgebieden waarbij aandacht uitgaat naar kenmerkende insecten voor habitattype H6210 Kalkgraslanden</t>
  </si>
  <si>
    <t>24-7-2023 Basis ingevuld door Niek</t>
  </si>
  <si>
    <t>159.Oz.1343</t>
  </si>
  <si>
    <t>Bodemonderzoek H9160B</t>
  </si>
  <si>
    <t>160.Oz.1342</t>
  </si>
  <si>
    <t>Structuurkartering H9120</t>
  </si>
  <si>
    <t>Geuldal midden-centraal (4)</t>
  </si>
  <si>
    <t>Realisatie Goudgroen</t>
  </si>
  <si>
    <t>Geen maatregel</t>
  </si>
  <si>
    <t>Walletje</t>
  </si>
  <si>
    <t>Geuldal midden-oost (5)</t>
  </si>
  <si>
    <t>Aangeplante bufferstrook</t>
  </si>
  <si>
    <t>Geuldal midden-west (3)</t>
  </si>
  <si>
    <t>Geuldal midden-zuid (6)</t>
  </si>
  <si>
    <t>Geuldal Noord (1)</t>
  </si>
  <si>
    <t>Wijziging grondgebruik</t>
  </si>
  <si>
    <t>Geuldal West (2)</t>
  </si>
  <si>
    <t>Geuldal zuid-oost (8)</t>
  </si>
  <si>
    <t>Geuldal zuid-west (7)</t>
  </si>
  <si>
    <t>Savelsbos Noord</t>
  </si>
  <si>
    <t>Savelsbos Zuid</t>
  </si>
  <si>
    <t>Bufferzone</t>
  </si>
  <si>
    <t>zit dit in SPUK ?</t>
  </si>
  <si>
    <t>geen  nr</t>
  </si>
  <si>
    <t>Anselvallei e.o.</t>
  </si>
  <si>
    <t>PN1</t>
  </si>
  <si>
    <t>Actieve Soortenbescherming</t>
  </si>
  <si>
    <t>Onderzoek in Anstelvallei naar evt. voorkomen van deze N2000-soort die recent in aangrenzend Gaiapark is aangetroffen, incl voorgestelde beheermaatregelen</t>
  </si>
  <si>
    <t>PN301</t>
  </si>
  <si>
    <t>Diverse habitattypen en leefgebieden van soorten</t>
  </si>
  <si>
    <t>Opzetten kwekerij voor herintroductie planten en zaden typische plantensoorten van diverse habitattypen verspreid over de provincie; uitbreiding operatie Peperboompje</t>
  </si>
  <si>
    <t>Provincie aanvulling</t>
  </si>
  <si>
    <t>Deze maatregel is als extra werk in een subsidiebeschikking uitgevoerd. Dus geen of afwijkend nummer</t>
  </si>
  <si>
    <t>138.BC.22</t>
  </si>
  <si>
    <t>uit te voeren fosfaat- en bodemonderzoeken Locatie: Weert, Weerterbos; Nederweert AB 355</t>
  </si>
  <si>
    <t>999.BC.21</t>
  </si>
  <si>
    <t>uit te voeren fosfaat- en bodemonderzoeken Locatie: Nederweert, Weerterbos; Nederweert B 2664 en 2922.  Ligt niet in N2000 gebied maar is daar wel voor bedoeld (Weerter- en Budelerbergen &amp; Ringselven)</t>
  </si>
  <si>
    <t>139.BC.10</t>
  </si>
  <si>
    <t>Compartimenteren wijk langs kade 2 op de natuurlijke hoogtes en mogelijk verondiepen Mariapeel</t>
  </si>
  <si>
    <t>139.BC.11</t>
  </si>
  <si>
    <t>Doorsnijdingen ten noorden van kade 2 tenminste afdammen Mariapeel</t>
  </si>
  <si>
    <t>139.BC.12</t>
  </si>
  <si>
    <t>Bijdrage uren inhuur (ecologische) begeleiding maatregelen</t>
  </si>
  <si>
    <t>139.BC.13</t>
  </si>
  <si>
    <t>Inventarisatie fertiele Trosbosbes buiten N2000 Peelvenen</t>
  </si>
  <si>
    <t>139.BC.25</t>
  </si>
  <si>
    <t>Monitoring hydrologisch meetnet SBB in Mariapeel</t>
  </si>
  <si>
    <t>139.BC.5</t>
  </si>
  <si>
    <t>Muggenonderzoek; begeleidingsuren door ecoloog</t>
  </si>
  <si>
    <t>139.BC.6</t>
  </si>
  <si>
    <t>Bijdrage uren omgevingsmanager voor de Peelvenen</t>
  </si>
  <si>
    <t>139.BC.7</t>
  </si>
  <si>
    <t>Inventarisatie van de habitattypen herstellend hoogveen en actief hoogveen Mariapeel</t>
  </si>
  <si>
    <t>139.BC.8</t>
  </si>
  <si>
    <t>Dempen sloten aan de oostrand van de Horster Driehoek noord Mariapeel</t>
  </si>
  <si>
    <t>139.BC.9</t>
  </si>
  <si>
    <t>Dempen sloten aan de oostrand van de Horster Driehoek zuid Mariapeel</t>
  </si>
  <si>
    <t>139/140.BC.1</t>
  </si>
  <si>
    <t>onderzoek naar lekken kade/scherm Kerkuilenweg</t>
  </si>
  <si>
    <t>139/140.BC.2</t>
  </si>
  <si>
    <t>muggenonderzoek</t>
  </si>
  <si>
    <t xml:space="preserve">139/140.BC.3 </t>
  </si>
  <si>
    <t>Omgevingsmanager Peelvenen</t>
  </si>
  <si>
    <t>139/140.BC.4</t>
  </si>
  <si>
    <t>M.139/140-10</t>
  </si>
  <si>
    <t>Ophogen dammen in de Driehonderd Bunders</t>
  </si>
  <si>
    <t>M.139/140-9</t>
  </si>
  <si>
    <t>Maatregelen aan kade/scherm Kerkkuilenweg na onderzoek</t>
  </si>
  <si>
    <t>is dit nr goed ? Roy heeft Andr;e gevraagd. 142.Vh.1223</t>
  </si>
  <si>
    <t>Nazorg</t>
  </si>
  <si>
    <t>nr nog niet  vragen</t>
  </si>
  <si>
    <t>Opslag verwijderen all. Bos</t>
  </si>
  <si>
    <t>143.BC.14</t>
  </si>
  <si>
    <t>Inplanten strooisel verbeterende soorten</t>
  </si>
  <si>
    <t>144.B</t>
  </si>
  <si>
    <t>Begrazing van het jeneverbesgebied</t>
  </si>
  <si>
    <t>145.BC.15</t>
  </si>
  <si>
    <t>145.BC.19</t>
  </si>
  <si>
    <t>uit te voeren fosfaat- en bodemonderzoeken Locatie : Nieuw-Bergen, Oude baan; Bergen, E 109</t>
  </si>
  <si>
    <t>145.BC.20</t>
  </si>
  <si>
    <t>uit te voeren fosfaat- en bodemonderzoeken Locatie: Lingsfort, Straelens Broek; Arcen B 1602 en 4474</t>
  </si>
  <si>
    <t>145.Oz</t>
  </si>
  <si>
    <t>langdurig onderzoek naar de effecten van bekalking in bos en op hei in de Hamert</t>
  </si>
  <si>
    <t>145.P</t>
  </si>
  <si>
    <t>in een smalle strook (ca. 10 m.) periodiek kleinschalige maatregelen te nemen</t>
  </si>
  <si>
    <t>149.BC.16</t>
  </si>
  <si>
    <t>Opstellen begrazingsplan</t>
  </si>
  <si>
    <t>geen nr</t>
  </si>
  <si>
    <t>herstelmaatregelen ivm grote brand op heide april 2020. Verzoek van Bosgroep is om het restantbedrag wat over is van de subsudiebeschikking 2016 hiervoor te gebruiken ( brief 17-9-2020 bosgroep aan sub mevrHilkens kenmerk JA/15034300 SAS2015-04170. Mail van Floris dd 14-10-2020 akkoord</t>
  </si>
  <si>
    <t>verplaatsen infiltratiebekken op MAA om dat waterkwaliteit in het BE bos ten goede te komen</t>
  </si>
  <si>
    <t>Maaibeheer/onderplanten</t>
  </si>
  <si>
    <t>Maaien</t>
  </si>
  <si>
    <t>999.BC.23</t>
  </si>
  <si>
    <t>uit te voeren fosfaat- en bodemonderzoeken Locatie: Eys, Grachtstraat; Wittem, R 371 en 373.  Ligt niet in N2000 gebied maar is daar wel voor bedoeld (Geuldal)</t>
  </si>
  <si>
    <t>999.BC.24</t>
  </si>
  <si>
    <t>uit te voeren fosfaat- en bodemonderzoeken Locatie: Vilt R Valkenburg L 314 Rijksweg. Ligt niet in N2000 gebied maar is daar wel voor bedoeld (Geuldal)</t>
  </si>
  <si>
    <t>Geuldal, Kunderberg en Savelsbos</t>
  </si>
  <si>
    <t>157/158/160.BC.17</t>
  </si>
  <si>
    <t>157/158/160.BC.18</t>
  </si>
  <si>
    <t>Inhuur ondersteuning PAS-begrazing</t>
  </si>
  <si>
    <t>ombouw 2 noordelijke buffers tot infiltrtiebuffers. Buiten N2000 gebied maar effect op Bunder en Elslooerbos</t>
  </si>
  <si>
    <t>Jan Boeren mail 25 augustus</t>
  </si>
  <si>
    <t>150.Oz.1345</t>
  </si>
  <si>
    <t>Kansen voor kamsalamander in Vlootbeekdal in beeld brengen (H1166)</t>
  </si>
  <si>
    <t>Provincie en eventueel anderen</t>
  </si>
  <si>
    <t>deze maatregel stond  okt 2023 zonder nummer in onderzoekstabel van R v Thoor</t>
  </si>
  <si>
    <t>14-15 nov verzoek aan ecologen verstuurd: nr aanvragen-1</t>
  </si>
  <si>
    <t>Monitoring waterkwaliteit uitvoering maatregelen Schrieversheidevennen</t>
  </si>
  <si>
    <t>14-15 nov verzoek aan ecologen verstuurd: nr aanvragen-2</t>
  </si>
  <si>
    <t>Hoogveenbossen, Vochtige heide</t>
  </si>
  <si>
    <t>Beter in kaart brengen van het hydrologisch functioneren; waterkwantiteit, waterkwaliteit van grondwater en bodem van het hoogveenbos. Uitbreiding van het meetnet in het veenbos langs de Roode Beek. Herbestemming manege verloopt traag, aanvullend hydrologisch onderzoek nodig om negatieve effecten op beek en hoogveen(bos) te onderzoeken.</t>
  </si>
  <si>
    <t>14-15 nov verzoek aan ecologen verstuurd: nr aanvragen-3</t>
  </si>
  <si>
    <t>Hoogveenbossen, Zwakgebufferde vennen, Pioniersvegetaties met snavelbiezen, Vochtige heide</t>
  </si>
  <si>
    <t xml:space="preserve">Plan van aanpak en doorrekenen effecten peilopzet Koffiepoel </t>
  </si>
  <si>
    <t>14-15 nov verzoek aan ecologen verstuurd: nr aanvragen-4</t>
  </si>
  <si>
    <t xml:space="preserve">Droge heide, Actieve hoogvenen, Zandhagedis, </t>
  </si>
  <si>
    <t xml:space="preserve">Onderzoek naar recente geschiedenis (300 jaar) van de Brunssummerheide in relatie tot bodemontwikkelingen die van invloed zijn op de ecologie. Inclusief C14 onderzoek. </t>
  </si>
  <si>
    <t>14-15 nov verzoek aan ecologen verstuurd: nr aanvragen-5</t>
  </si>
  <si>
    <t>Droge heide en typische faunasoorten</t>
  </si>
  <si>
    <t>Opvolging 5 proeflocaties bekalking. Onderzoek naar voedselkwaliteit voor typische faunasoorten zoals zandhagedis</t>
  </si>
  <si>
    <t>14-15 nov verzoek aan ecologen verstuurd: nr aanvragen-6</t>
  </si>
  <si>
    <t>Droge heide en typische faunasoorten, kamsalamander</t>
  </si>
  <si>
    <t xml:space="preserve">Onderzoek naar verbindingsmogelijkheden en habitatvereisten -en verbeteringen voor oa aardboktor en kamsalamander (evaluatie functionaliteit ecoduct). eDNA verspreidingsonderzoek kamsalamander ter evaluatie van genomen recente maatregelen </t>
  </si>
  <si>
    <t>14-15 nov verzoek aan ecologen verstuurd: nr aanvragen-7</t>
  </si>
  <si>
    <t>Droge heide</t>
  </si>
  <si>
    <t>onderzoek naar ontwikkelen korstmossen</t>
  </si>
  <si>
    <t>14-15 nov verzoek aan ecologen verstuurd: nr aanvragen-8</t>
  </si>
  <si>
    <t>Actieve hoogvenen</t>
  </si>
  <si>
    <t>voortzetting monitoring middels transecten plagwerk Brandenberg - evaluatie herstelmaatregel</t>
  </si>
  <si>
    <t>14-15 nov verzoek aan ecologen verstuurd: nr aanvragen-9</t>
  </si>
  <si>
    <t>H1014, H1016</t>
  </si>
  <si>
    <t>Aanvullend (verspreidings-)onderzoek en monitoring middels een nog nader uit te werken monitoringsmethodiek</t>
  </si>
  <si>
    <t>14-15 nov verzoek aan ecologen verstuurd: nr aanvragen-10</t>
  </si>
  <si>
    <t>H1038</t>
  </si>
  <si>
    <t>update van het (verspreidings-)onderzoek is gewenst in en rond de Natura2000-deelgebieden.</t>
  </si>
  <si>
    <t>14-15 nov verzoek aan ecologen verstuurd: nr aanvragen-31</t>
  </si>
  <si>
    <t>Terworm: gevolgen afkoppelen RWZi op debiet en kwaliteit oppervlaktewater en alluviale bossen</t>
  </si>
  <si>
    <t>14-15 nov verzoek aan ecologen verstuurd: nr aanvragen-11</t>
  </si>
  <si>
    <t>Nitraatoxidatie veenondergrond kalkmoeras Kathagerbroek</t>
  </si>
  <si>
    <t>14-15 nov verzoek aan ecologen verstuurd: nr aanvragen-12</t>
  </si>
  <si>
    <t>H7320</t>
  </si>
  <si>
    <t xml:space="preserve">verzetting monitoring middels transecten Kathagerbroek - evaluatie herstelmaatregel </t>
  </si>
  <si>
    <t>14-15 nov verzoek aan ecologen verstuurd: nr aanvragen-13</t>
  </si>
  <si>
    <t>H7230, H91EOC</t>
  </si>
  <si>
    <t>potentieonderzoek Papenbroek particulier eigendom</t>
  </si>
  <si>
    <t>14-15 nov verzoek aan ecologen verstuurd: nr aanvragen-14</t>
  </si>
  <si>
    <t>(H6510A)</t>
  </si>
  <si>
    <t>Onderzoek naar potenties Glanshaverhooilanden</t>
  </si>
  <si>
    <t>14-15 nov verzoek aan ecologen verstuurd: nr aanvragen-15</t>
  </si>
  <si>
    <t>Onderzoek naar invloed 2 riooloverstorten op Kathagerbroek</t>
  </si>
  <si>
    <t>14-15 nov verzoek aan ecologen verstuurd: nr aanvragen-16</t>
  </si>
  <si>
    <t>Onderzoek naar insnijding diepe beken</t>
  </si>
  <si>
    <t>Geuldal, Heuvelland</t>
  </si>
  <si>
    <t>14-15 nov verzoek aan ecologen verstuurd: nr aanvragen-17</t>
  </si>
  <si>
    <t>Bermenontwikkelplan</t>
  </si>
  <si>
    <t>Grensmaas</t>
  </si>
  <si>
    <t>mail van Niek 15-12-2023 weet niet of deze maatregel zinvol is. Eric heeft Arnod gevraagd en weet dit ook niet.</t>
  </si>
  <si>
    <t>waterstandfluctuaties Maas i.r.t. levensgemeenschappen</t>
  </si>
  <si>
    <t>Heuvelland</t>
  </si>
  <si>
    <t>14-15 nov verzoek aan ecologen verstuurd: nr aanvragen-18</t>
  </si>
  <si>
    <t xml:space="preserve">Onderzoek invloed recreatiedruk op kwaliteit habitattypen. </t>
  </si>
  <si>
    <t>14-15 nov verzoek aan ecologen verstuurd: nr aanvragen-19</t>
  </si>
  <si>
    <t>Intrekgebied en waterkwaliteit kalktufbron bepalen</t>
  </si>
  <si>
    <t>13-12-23:maatregelnr door Aegidia aangevraagd.   Okt 2023: deze maatregel stond  okt 2023 zonder nummer in onderzoekstabel van R v Thoor</t>
  </si>
  <si>
    <t>145.Oz.1352</t>
  </si>
  <si>
    <t>1. Onderzoek naar het voorkomen van de Kleine modderkruiper, de Rivierdonderpad en van exotische grondels en -kreeften in de Eckeltse beek in de Eckeltse beek en het Geldernsch-Nierskanaal en 
2. Effecten op de kleine modderkruiper en rivierdonderpad waaronder barrièrewerking en aanwezigheid van exotische gronden en -kreeften</t>
  </si>
  <si>
    <t>14-15 nov verzoek aan ecologen verstuurd: nr aanvragen-20</t>
  </si>
  <si>
    <t>Benedenloop bosbeek onderzoek naar herstel</t>
  </si>
  <si>
    <t>14-15 nov verzoek aan ecologen verstuurd: nr aanvragen-21</t>
  </si>
  <si>
    <t>Vochtige alluviale bossen, Kalktufbronnen</t>
  </si>
  <si>
    <t xml:space="preserve">Stroomsnelheden Noor  en gewenste stroomsnelheden bij ophogingen. </t>
  </si>
  <si>
    <t>14-15 nov verzoek aan ecologen verstuurd: nr aanvragen-22</t>
  </si>
  <si>
    <t xml:space="preserve">Macrofauna in de Noor en zijbeken. Effecten van beekbodemverhogingsmaatregelen, mitigerende maatregelen. </t>
  </si>
  <si>
    <t>14-15 nov verzoek aan ecologen verstuurd: nr aanvragen-23</t>
  </si>
  <si>
    <t>Hazelmuis</t>
  </si>
  <si>
    <t xml:space="preserve">Onderzoek naar verbindingsmogelijkheden hazelmuis richting Voerstreek, meekoppelkansen overige soorten. Formuleren van maatregelen voor inrichting en ontwikkeling. </t>
  </si>
  <si>
    <t>14-15 nov verzoek aan ecologen verstuurd: nr aanvragen-24</t>
  </si>
  <si>
    <t>Eiken-Haagbeukenbos, Vliegend hert, Vale vleermuis, Spaanse vlag, Kalkgraslanden (typische faunasoorten)</t>
  </si>
  <si>
    <t xml:space="preserve">Onderzoek naar optimale verbindingsmogelijkheden met Savelsbos. Formuleren van maatregelen voor inrichting en ontwikkeling. </t>
  </si>
  <si>
    <t>14-15 nov verzoek aan ecologen verstuurd: nr aanvragen-25</t>
  </si>
  <si>
    <t>Vlootbeekdal, hydrologisch onderzoek</t>
  </si>
  <si>
    <t>14-15 nov verzoek aan ecologen verstuurd: nr aanvragen-26</t>
  </si>
  <si>
    <t>Experiment ontwikkeling leefgebied gewone steekmier</t>
  </si>
  <si>
    <t>14-15 nov verzoek aan ecologen verstuurd: nr aanvragen-28</t>
  </si>
  <si>
    <t>Vervolgonderzoek Vlottende Waterranonkel</t>
  </si>
  <si>
    <t>14-15 nov verzoek aan ecologen verstuurd: nr aanvragen-29</t>
  </si>
  <si>
    <t xml:space="preserve">Onderzoek abiotiek en herstelmogelijkheden zuidrand tegen Zuid-Willemskanaal Loozerheide. Potenties benutten als ze er zijn. </t>
  </si>
  <si>
    <t>14-15 nov verzoek aan ecologen verstuurd: nr aanvragen-30</t>
  </si>
  <si>
    <t>Grondwatermodel onder Ringselvennen en Loozerheide voor dieper grondwater en effecten grondwaterwinning (ook deze ten bate van ter plaatse houden van vervuilde bel)</t>
  </si>
  <si>
    <t>maatregel aangevraagd door Eva Fiori 20-11-2024</t>
  </si>
  <si>
    <t>153.U.1266</t>
  </si>
  <si>
    <t>Areaaluitbreiding kalktufbronnen (H7220)</t>
  </si>
  <si>
    <t>Maatregel aangrevraagd 24-11-2023 door Eva en Arnold</t>
  </si>
  <si>
    <t>157.Oz.1349</t>
  </si>
  <si>
    <t>Connectiviteit van graslanden middels bermbeheer</t>
  </si>
  <si>
    <t>157.Oz.1350</t>
  </si>
  <si>
    <t>H6210; H9110; H9120; H9160</t>
  </si>
  <si>
    <t>Onderzoek invloed recreatiedruk op kwaliteit habitattypen</t>
  </si>
  <si>
    <t>Maatregel aangrevraagd 24-11-2023 door Eva en Arnold Staat in shortlist tabblad onbekend</t>
  </si>
  <si>
    <t>157.Oz.1351</t>
  </si>
  <si>
    <t>H6210; H6130; H6510</t>
  </si>
  <si>
    <t>Onderzoek abiotiek graslanden</t>
  </si>
  <si>
    <t>15-1-2024 mail: door Ludy aangevraagd omdat ze in de shortlist2023 onderzoeken van Roger stonden</t>
  </si>
  <si>
    <t>Abdij Lilbosch &amp; voormalig klooster Mariahoop</t>
  </si>
  <si>
    <t>151.Oz.1355</t>
  </si>
  <si>
    <t>Opstellen zolderherstelplannen</t>
  </si>
  <si>
    <t>Provincie, Adviesburo</t>
  </si>
  <si>
    <t>151.Mo.169</t>
  </si>
  <si>
    <t>Monitoring kraamkolonies 2025-2030, opstellen nieuwsbrief voor gebouweigenaren en jaarnotitie</t>
  </si>
  <si>
    <t>monitoring; (Aanvullende) monitoringsinspanningen zijn nodig.</t>
  </si>
  <si>
    <t>157.Oz.1356</t>
  </si>
  <si>
    <t>H9120; H9160; H9190</t>
  </si>
  <si>
    <t>H1324; H1321</t>
  </si>
  <si>
    <t>Integraal advies verhogen biodiversiteit bosranden</t>
  </si>
  <si>
    <t>maatregelnr op 16-2-2024 door Eva Fiori aangevraagd</t>
  </si>
  <si>
    <t>153.Oz.1357</t>
  </si>
  <si>
    <t>Onderzoek naar positieve en negatieve effecten van de bever op het N2000-gebied Bunder en Elslooërbos</t>
  </si>
  <si>
    <t>nog niet bekend</t>
  </si>
  <si>
    <t>153.Dv.64</t>
  </si>
  <si>
    <t>Wegvangen en uitzetten vuursalamanderlarven in de Leukderbeek ter behoud van de vuursalamanderpopulaties in het Bunderbos</t>
  </si>
  <si>
    <t>aanpassen soortensamenstelling; Het toevoegen, verwijderen, beheersen of ondersteunen van specifieke soorten, door ingrepen die de soorten direct beïnvloeden (dus niet door bijv. abiotische condities of uitbreiding van leefgebied).</t>
  </si>
  <si>
    <t>RAVON</t>
  </si>
  <si>
    <t>op 26-3-2024 iom Jolanda de Kreij toegevoegd: LET OP NOG EVEN WACHTEN !!</t>
  </si>
  <si>
    <t>SPUK_VERSNEL_TRS_LL_1</t>
  </si>
  <si>
    <t>OMSCHRIJVING ONBEKEND !!  IHOORT BIJ BESCHIKKING OMVORMEN MANEGELOCATIE WEERTERBOS DOC-00572343 DD 18-4-2024</t>
  </si>
  <si>
    <t>op 22-4-2024 toegevoegd. Moet nog verder info krijgen</t>
  </si>
  <si>
    <t>PN.157.LO.BG.1</t>
  </si>
  <si>
    <t>Natuurontwikkeling Berghof-Wijlre uitvoeringsplan</t>
  </si>
  <si>
    <t>PN.158.LO.BG.2</t>
  </si>
  <si>
    <t>Natuurontwikkeling Keverberg-Huls uitvoeringsplan</t>
  </si>
  <si>
    <t>lege regel om te kopieren: GROENE CELLEN MOETEN GEVULD ZIJN</t>
  </si>
  <si>
    <t>lege regel met formules om te kopierenvoor nieuwe maatregelen</t>
  </si>
  <si>
    <t>FrequentieMaatregel (BIJ12 kolom Q)</t>
  </si>
  <si>
    <t>Toelichting Frequentie maatregel</t>
  </si>
  <si>
    <t>aantalEenhedenMaatregel in N2000-plan( nummeriek x cyfers achter de komma) (BIJ12 kolom V)</t>
  </si>
  <si>
    <t>Toelichting aantalEenhedenMaatregel</t>
  </si>
  <si>
    <t>eenheidMaatregel in N2000-plan (BIJ lijst (BIJ12 kolom U)</t>
  </si>
  <si>
    <t xml:space="preserve">toelcihting eenheidMaatregel </t>
  </si>
  <si>
    <t>ha</t>
  </si>
  <si>
    <t>1 x per jaar</t>
  </si>
  <si>
    <t>1 x per 6 jaar</t>
  </si>
  <si>
    <t>1 keer per 6 jaar</t>
  </si>
  <si>
    <t>1 keer 6 jaar</t>
  </si>
  <si>
    <t>in deze opp zit ook maatregel 138.Bi.50 en 138.Bi.8 !!</t>
  </si>
  <si>
    <t>is bij 138.bi.29 geteld</t>
  </si>
  <si>
    <t>doorlopend</t>
  </si>
  <si>
    <t>overig</t>
  </si>
  <si>
    <t>stuks</t>
  </si>
  <si>
    <t>1 x per 3 jaar</t>
  </si>
  <si>
    <t>1 keer per 3 jaar</t>
  </si>
  <si>
    <t>m</t>
  </si>
  <si>
    <t>1 x per 3 jaar en deels 1 x per 6 jaar</t>
  </si>
  <si>
    <t>1 keer per 3 jaar en deels 1 keer per 6 jaar</t>
  </si>
  <si>
    <t>50 ha 1x per 2 jaar en 16,8 1x per 6 jaar</t>
  </si>
  <si>
    <t>50 ha 1xper 2 jaar  en 16,8 1x per 6 jaar</t>
  </si>
  <si>
    <t>jaarlijks max. 5% van areaal (=4 ha per jaar)</t>
  </si>
  <si>
    <t>1 extra territoriumkartering per PAS-tijdvak</t>
  </si>
  <si>
    <t>9-8-2021: in tabel jan Fred: 16,87 ha deelgebied RKL) 1x per jaar en in deelgebied WB 5 ha 1xper 6 jaar
OUD: er stond 1 keer per 3 jaar in Weerterbossen en 1 keer per PAS-tijdvak in Ringselven en Kruispeel
LET OP IN HET FORMAT NAAR BIJ12 IS IN OVERLEG MET BIJ 12 1 X PER  JAAR GEZET OMDAT WE GEEN 2 FREQUENTIES MOGEN INVULLEN
OUD:1 keer per 3 jaar in Weerterbossen en 1 keer per PAS-tijdvak in Ringselven en Kruispeel</t>
  </si>
  <si>
    <t>jaarlijks; met fasering (elk jaar een deel van het totale oppervlakte)
LET OP IN OVERLEG MET BIJ 12 IS HIER 1 X PER JAAR INGEVULD OMDAT WE GEEN AANVULLENDE INFO MOGEN INVULLEN</t>
  </si>
  <si>
    <t>1 x per 15 jaar</t>
  </si>
  <si>
    <t>1 keer per 10-20 jaar</t>
  </si>
  <si>
    <t>m3</t>
  </si>
  <si>
    <t>1 x per 10 jaar</t>
  </si>
  <si>
    <t>19apr23: in de database stond niets en was ook niet bekend, maar in de rapportagen aar BIJ moest een geteal komen dus heb ik hier 90 ha ingevuld die SBB in de subs beschikking van 2018-2021 heeft uitgevoerd</t>
  </si>
  <si>
    <t>19apr23: in de database stond niets en was ook niet bekend, maar in de rapportagen aar BIJ moest een geteal komen dus heb ik hier 50 ha ingevuld die SBB in de subs beschikking van 2018-2021 heeft uitgevoerd</t>
  </si>
  <si>
    <t>1 x per 4 jaar</t>
  </si>
  <si>
    <t>1 x 4 jaar</t>
  </si>
  <si>
    <t>1 x 10 jaar</t>
  </si>
  <si>
    <t>jaar</t>
  </si>
  <si>
    <t>uur</t>
  </si>
  <si>
    <t xml:space="preserve">pm </t>
  </si>
  <si>
    <t xml:space="preserve">stuks is hier "keer"dus 2 keer </t>
  </si>
  <si>
    <t>1 x per 2 jaar</t>
  </si>
  <si>
    <t>2-jaar;okls</t>
  </si>
  <si>
    <t>onbekend</t>
  </si>
  <si>
    <t>8 uur</t>
  </si>
  <si>
    <t>6 wordt 2 keer per 6 jaar</t>
  </si>
  <si>
    <t>1 x 6 jaar</t>
  </si>
  <si>
    <t>2 x per jaar</t>
  </si>
  <si>
    <t>1 x 3 jaar</t>
  </si>
  <si>
    <t>jr</t>
  </si>
  <si>
    <t>1 x per 5 jaar</t>
  </si>
  <si>
    <t>1 x per 2 weken</t>
  </si>
  <si>
    <t>3 x perjaar</t>
  </si>
  <si>
    <t>1x per 3 jaar</t>
  </si>
  <si>
    <t>3 x per jaar</t>
  </si>
  <si>
    <t>3x per jaar</t>
  </si>
  <si>
    <t>1 x per jaar à 1 x per 2 jaar (voor de verdeling over de perioden uitgegaan van 1x per jaar !)</t>
  </si>
  <si>
    <t>1 x per jaar à 1 keer per 2 jaar (voor de verdeling over de perioden uitgegaan van 1x per jaar !)</t>
  </si>
  <si>
    <t>1x per 10-20 jaar</t>
  </si>
  <si>
    <t>1 x per 20 jaar</t>
  </si>
  <si>
    <t>1 x 10-20 jaar 1x 15-25 jaar</t>
  </si>
  <si>
    <t>alleen 2020</t>
  </si>
  <si>
    <t>1000 m2 = o,1 ha</t>
  </si>
  <si>
    <t>stond M2 maar in ha omgezet</t>
  </si>
  <si>
    <t>NVT</t>
  </si>
  <si>
    <t>3 x ad hoc</t>
  </si>
  <si>
    <t>1 x 20 jaar</t>
  </si>
  <si>
    <t>aanhal ha's hangt af van hoe groot het bedrag van de kosten geraamd is gedeeld door normkosten van 20.000,-</t>
  </si>
  <si>
    <t xml:space="preserve">maximaal 4 fases
LET OP: IN OVERLEG MET BIJ12 MOEST EEN FREEQUENTIE INGEVULD WORDEN. </t>
  </si>
  <si>
    <t>km in m gewijzigd</t>
  </si>
  <si>
    <t>km</t>
  </si>
  <si>
    <t>1x per 6/12 jaar</t>
  </si>
  <si>
    <t>1 x per kwartaal</t>
  </si>
  <si>
    <t>1 x per maand</t>
  </si>
  <si>
    <t>1 x per 14 dagen</t>
  </si>
  <si>
    <t>1x per 14 dagen</t>
  </si>
  <si>
    <t>1 x per 8 jaar</t>
  </si>
  <si>
    <t>1 x 8 jaar</t>
  </si>
  <si>
    <t>200 is 2ha</t>
  </si>
  <si>
    <t>are</t>
  </si>
  <si>
    <t>om de 3 jaar een gedeelte en steeds ander stukje plaggen</t>
  </si>
  <si>
    <t>2x per jaar</t>
  </si>
  <si>
    <t>m1</t>
  </si>
  <si>
    <t>1x per 5 jaar</t>
  </si>
  <si>
    <t>1x per 2 weken</t>
  </si>
  <si>
    <t>1 x per 3 jaar en 1 x extra vanwege kennisleemte LET OP IN HET FORMAT NAAR BIJ12 IS IN OVERLEG MET BIJ 12 1 X PER 3 JAAR GEZET OMDAT WE GEEN 2 FREQUENTIES MOGEN INVULLEN</t>
  </si>
  <si>
    <t>1x in 1 jaar meerdere veldbezoeken</t>
  </si>
  <si>
    <t>6 jaar gedurende het hele jaar advies kunnen geven</t>
  </si>
  <si>
    <t>moet nog blijken uit evaluatie</t>
  </si>
  <si>
    <t>1 à 2 maal per jaar</t>
  </si>
  <si>
    <t>2x in 6 jaar</t>
  </si>
  <si>
    <t>1x per 6 jaar</t>
  </si>
  <si>
    <t>1 maal in de 6 jaar</t>
  </si>
  <si>
    <t>1 maal in de 10 jaar per locatie</t>
  </si>
  <si>
    <t>500 m2 = 0,05 ha</t>
  </si>
  <si>
    <t>stuks en ha</t>
  </si>
  <si>
    <t>1 keer per 20 jaar</t>
  </si>
  <si>
    <t>2 keer per jaar (regulier maaibeheer is 1 keer per jaar, dus 1 keer extra vanuit PAS)</t>
  </si>
  <si>
    <t>Selectief kappen om openheid in het bos te creëren, waarbij te allen tijde een ijl scherm van boomvormers aanwezig blijft</t>
  </si>
  <si>
    <t>Geleidelijk proces; Steeds in verschillende delen bomen ringen circa 1 keer per 3 jaar actief bomen ringen</t>
  </si>
  <si>
    <t>2 x per 6 jaar</t>
  </si>
  <si>
    <t>2x per 6 jaar</t>
  </si>
  <si>
    <t>2 keer per PAS-tijdvak</t>
  </si>
  <si>
    <t>6 keer</t>
  </si>
  <si>
    <t>stuks is keer</t>
  </si>
  <si>
    <t>1 extra kartering/terreinbezoek per PAS-tijdvak</t>
  </si>
  <si>
    <t>1 keer per 5-10 jaar</t>
  </si>
  <si>
    <t>1 keer per PAS-tijdvak</t>
  </si>
  <si>
    <t>jaarlijks vanaf tweede jaar (in het eerste jaar moet het bos nog worden gekapt)</t>
  </si>
  <si>
    <t>28850 m2 = 2,885 ha</t>
  </si>
  <si>
    <t>1 keer in PAS-tijdvak 1 en herhalen in PAS-tijdvak 3</t>
  </si>
  <si>
    <t>0,5 wordt nu 2,5</t>
  </si>
  <si>
    <t>zie tekst …€ per peol</t>
  </si>
  <si>
    <t>stond jaar maar is stuks</t>
  </si>
  <si>
    <t xml:space="preserve">1 x per jaar </t>
  </si>
  <si>
    <t>5 jaar volhouden</t>
  </si>
  <si>
    <t>stuks zijn bakken</t>
  </si>
  <si>
    <t>elke planperiode opnieuw bezien</t>
  </si>
  <si>
    <t>Jaarlijks nieuwe kleine locaties plaggen, maar pas na 10-15 jaar mag worden teruggekeerd naar dezelfde locatie om de maatregel te herhalen</t>
  </si>
  <si>
    <t>6  moet eigenlijk 0,6 zijn !</t>
  </si>
  <si>
    <t>stuks zijn locaties</t>
  </si>
  <si>
    <t>2 keer / 6 jaar</t>
  </si>
  <si>
    <t>stuks zijn gemeenten</t>
  </si>
  <si>
    <t>jaarlijks 2 maal</t>
  </si>
  <si>
    <t>een maal in de 10 jaar</t>
  </si>
  <si>
    <t>1 keer in de 8 à 10 jaar over 20% van het areaal. LET OP IN HET FORMAT NAAR BIJ12 IS IN OVERLEG MET BIJ 12 1 X PER 10 JAAR GEZET OMDAT WE GEEN AANVULLENDE INFO MOGEN GEVEN</t>
  </si>
  <si>
    <t>1 maal / 6 jaar</t>
  </si>
  <si>
    <t>Ha</t>
  </si>
  <si>
    <t>1 maal / 10 jaar</t>
  </si>
  <si>
    <t>1 maal per 6 jaar</t>
  </si>
  <si>
    <t>1 x per 18 jaar</t>
  </si>
  <si>
    <t>1 x per 15 - 20 jaar</t>
  </si>
  <si>
    <t>1 maal in de 3 jaar</t>
  </si>
  <si>
    <t>1 keer in de drie jaar</t>
  </si>
  <si>
    <t>jaarlijks, voorzover nodig</t>
  </si>
  <si>
    <t>pakket</t>
  </si>
  <si>
    <t>1 keer / 3 jaar</t>
  </si>
  <si>
    <t xml:space="preserve">? Fred vrgen of dit goed is </t>
  </si>
  <si>
    <t>1/6 deel per jaar"LET OP IN HET FORMAT NAAR BIJ12 IS IN OVERLEG MET BIJ 12 1 X PER JAAR GEZET OMDAT WE GEEN ANDERE INFO MOGEN INVULLEN</t>
  </si>
  <si>
    <t>stuks = pakket</t>
  </si>
  <si>
    <t>jaarlijks eenmaal extra</t>
  </si>
  <si>
    <t>1 maal / 3 jaar</t>
  </si>
  <si>
    <t>1 keer extra in de 6 jaar</t>
  </si>
  <si>
    <t>jaarlijks na inrichting</t>
  </si>
  <si>
    <t>1 keer / 6 jaar</t>
  </si>
  <si>
    <t>jaarlijks naar, 2 maal</t>
  </si>
  <si>
    <t>1 x per 3 jaar jaar</t>
  </si>
  <si>
    <t>3 jaar</t>
  </si>
  <si>
    <t>nee klopt niet</t>
  </si>
  <si>
    <t>1 x in de 10 jaar</t>
  </si>
  <si>
    <t>4 x per 6 jaar</t>
  </si>
  <si>
    <t>1 x per 1 à 2 jaar (=4 x per 6 jaar)</t>
  </si>
  <si>
    <t>dagen</t>
  </si>
  <si>
    <t>1 keer in de 4 jaar Eyserbosch 1 keer in de 2 jaar):LET OP IN HET FORMAT NAAR BIJ12 IS IN OVERLEG MET BIJ 12 1 X PER 2 JAAR GEZET OMDAT WE GEEN 2 FREQUENTIES MOGEN INVULLEN</t>
  </si>
  <si>
    <t>eenmaal in de 4 jaar</t>
  </si>
  <si>
    <t>eenmaal in de 6 jaar</t>
  </si>
  <si>
    <t>2 maal/6jaar</t>
  </si>
  <si>
    <t>1 maal / 4 jaar</t>
  </si>
  <si>
    <t>jaarlijks extra maai- en begrazingsbeheer</t>
  </si>
  <si>
    <t>geleidelijke uitvoering over eerste PAS-tijdvak</t>
  </si>
  <si>
    <t>nee / Jaarlijks</t>
  </si>
  <si>
    <t>1 stuks 200 m lang en 15 m breed = 3000 m2</t>
  </si>
  <si>
    <t>m2</t>
  </si>
  <si>
    <t>1 stuks 0 m lang en 0 m breed</t>
  </si>
  <si>
    <t>naar behoefte</t>
  </si>
  <si>
    <t>jaarlijks tweemaal</t>
  </si>
  <si>
    <t>1 keer in de 10 jaar</t>
  </si>
  <si>
    <t>1 keer in de 15 jaar</t>
  </si>
  <si>
    <t>niet van toepassing</t>
  </si>
  <si>
    <t>in 20 jaar gehele areaal</t>
  </si>
  <si>
    <t>1 maal in tijdvak 1 en 1 maal in tijdvak 2 voor Zonneberg en Popelmondedal</t>
  </si>
  <si>
    <t>2 keer in 6 jaar</t>
  </si>
  <si>
    <t>1 keer in 2 jaar</t>
  </si>
  <si>
    <t>1x per ..jaar ?</t>
  </si>
  <si>
    <t>jaarlijks beheer om uitbreiding te realiseren</t>
  </si>
  <si>
    <t>2 ha 1 x 3 jaar, 3 ha jaarlijks
LET OP IN OVERLEG MET BIJ12 IS 1 X PER JAAR INGEVULD OMDAT WE GEEN 2 VERSCHILLENDE FREQUENTIES MOGEN INVULLEN</t>
  </si>
  <si>
    <t>Kap 1 x 10 jaar, begrazing jaarlijks</t>
  </si>
  <si>
    <t>1 x per 12 jaar</t>
  </si>
  <si>
    <t>1 keer per 12 jaar</t>
  </si>
  <si>
    <t>Overig</t>
  </si>
  <si>
    <t>2x in beheerplanperiode</t>
  </si>
  <si>
    <t>Hectare</t>
  </si>
  <si>
    <t>Stuks</t>
  </si>
  <si>
    <t>Geldt voor alle LG13 en Lg14 delen. Oppervlakte onbekend</t>
  </si>
  <si>
    <t>Meter</t>
  </si>
  <si>
    <t>1 stuks 32.300 m2</t>
  </si>
  <si>
    <t>0 stuks 0 m2</t>
  </si>
  <si>
    <t>1 stuks 200 m lang en 10 m breed = 2000 m2</t>
  </si>
  <si>
    <t>1 stuks 50 m lang en 50 m breed is 2.500 m2</t>
  </si>
  <si>
    <t xml:space="preserve">1 stuks 125 m lang en 10 m breed is 1.250 m2 </t>
  </si>
  <si>
    <t>1 stuks 130 m lang en 10 m breed is 1.300 m2</t>
  </si>
  <si>
    <t>1 stuks 150 m lang 10 m breed 1.500 m2</t>
  </si>
  <si>
    <t>1 stuks 80 m lang 20 m breed 1.600 m2</t>
  </si>
  <si>
    <t>1 stuks 110 m lang 10 m breed is 1.100 m2</t>
  </si>
  <si>
    <t>0 stuks 0 m lang en 0 m breed</t>
  </si>
  <si>
    <t>1 stuks 100 m langs 20 m breed is 2.000 m2</t>
  </si>
  <si>
    <t>1 stuks 370 m lang en 10 m breed is 3.700 m2</t>
  </si>
  <si>
    <t>1stuks 30 m lang en 10 m breed is 300 m2</t>
  </si>
  <si>
    <t>1 stuks 100 m lang en 20 m breed = 2000 m2</t>
  </si>
  <si>
    <t>1 stuks 400 m lang en 10 m breed is 4.000 m2</t>
  </si>
  <si>
    <t>1 stuks 13.500 m2</t>
  </si>
  <si>
    <t>1 stuks 250 m lang en 15 m breed is 3.750 m2</t>
  </si>
  <si>
    <t>1 stuks 80 m lang en 40 m breed is 3.200 m2</t>
  </si>
  <si>
    <t>1 stuks 200 m lang en 20 m breed = 4000 m2</t>
  </si>
  <si>
    <t>1 stuks 150 m lang en 20 m breed = 3000 m2</t>
  </si>
  <si>
    <t>1 stuks 136 m lang 40 m breed is 5.440 m2</t>
  </si>
  <si>
    <t>1 stuks 19.000 m2</t>
  </si>
  <si>
    <t>1 stuks 40 m lang en 40 m breed is 1.600 m2</t>
  </si>
  <si>
    <t>5 stuks 20 m lang en 6 m breed is 600 m2</t>
  </si>
  <si>
    <t>2 stuks 50 m lang en 6 m breed is 600 m2</t>
  </si>
  <si>
    <t>1 stuks 175 m lang en 20 m breed is 3.500 m2</t>
  </si>
  <si>
    <t>1 stuks 50 m lang en 20 m breed is 1000 m2</t>
  </si>
  <si>
    <t>1 stuks 50 m lang en 40 m breed is 2.000 m2</t>
  </si>
  <si>
    <t>1 stuks 45.000 m2</t>
  </si>
  <si>
    <t>1 stuks 100 m lang en 15 m breed is 1.500 m2</t>
  </si>
  <si>
    <t>1 stuks 30 m lang en 20 m breed is 600 m2</t>
  </si>
  <si>
    <t>1 x per object</t>
  </si>
  <si>
    <t>alleen als de weersomstandigheden bedreigend zijn voor de vuursalamander</t>
  </si>
  <si>
    <t>Toelichting Eenheid</t>
  </si>
  <si>
    <r>
      <t xml:space="preserve">Per maatregel dienen de bovengenoemde </t>
    </r>
    <r>
      <rPr>
        <u/>
        <sz val="10"/>
        <rFont val="Arial"/>
        <family val="2"/>
      </rPr>
      <t>subsidiabele projectkoste</t>
    </r>
    <r>
      <rPr>
        <sz val="10"/>
        <rFont val="Arial"/>
        <family val="2"/>
      </rPr>
      <t xml:space="preserve">n ingevuld te worden. </t>
    </r>
  </si>
  <si>
    <r>
      <t xml:space="preserve">Vul indien nodig de gele cellen in. </t>
    </r>
    <r>
      <rPr>
        <b/>
        <sz val="10"/>
        <color rgb="FFFF0000"/>
        <rFont val="Arial"/>
        <family val="2"/>
      </rPr>
      <t>LET OP: PLAK IN DE GELE CELLEN GEEN CELINFO UIT ANDERE SPREADSHEETS, DIT KAN LEIDEN TOT BLOKKERING VAN DE GELE CELLEN!</t>
    </r>
  </si>
  <si>
    <t>Tabblad Projectinfo</t>
  </si>
  <si>
    <t>Attribuutnaam</t>
  </si>
  <si>
    <t>V/O</t>
  </si>
  <si>
    <t>Type</t>
  </si>
  <si>
    <t>Conditie en/of opmerking</t>
  </si>
  <si>
    <t>Naam aanvrager</t>
  </si>
  <si>
    <t>Tekst</t>
  </si>
  <si>
    <t>Naam van de organisatie gevolgd door de invuller van het formulier en ondertekenaar</t>
  </si>
  <si>
    <t>Naam Project</t>
  </si>
  <si>
    <t>Naam van het project is al ingevoerd</t>
  </si>
  <si>
    <t xml:space="preserve">Start Project </t>
  </si>
  <si>
    <t>dd-mm-jjjj</t>
  </si>
  <si>
    <t xml:space="preserve">Geldige datum </t>
  </si>
  <si>
    <t>Einde Project</t>
  </si>
  <si>
    <t>Bankrekeningnummer</t>
  </si>
  <si>
    <t>TT99 TTTT 9999 9999 99</t>
  </si>
  <si>
    <t>Datum dagtekening</t>
  </si>
  <si>
    <t>Btw verrekenbaar</t>
  </si>
  <si>
    <t>compensabel</t>
  </si>
  <si>
    <t>Ja of Nee</t>
  </si>
  <si>
    <t>Onderstaande attributen kunnen vaker worden ingevuld in de tabbladen M1 –M 25</t>
  </si>
  <si>
    <t xml:space="preserve">Gebiedsnaam </t>
  </si>
  <si>
    <t>Alleen waardes uit de codelijst</t>
  </si>
  <si>
    <t xml:space="preserve">Natura 2000 maatregelnummer </t>
  </si>
  <si>
    <t xml:space="preserve">Alleen waardes uit de codelijst </t>
  </si>
  <si>
    <t xml:space="preserve">Datum aanvraag </t>
  </si>
  <si>
    <t>Dit attribuut is gekoppeld de maatregel en kan niet gewijzigd worden.</t>
  </si>
  <si>
    <t>Korte omschrijving werkzaamheden</t>
  </si>
  <si>
    <t>Vul hier in max 100 woorden de werkzaamheden in</t>
  </si>
  <si>
    <t>Getal</t>
  </si>
  <si>
    <t>De combinatie Peildatum+Gebied en Natura 2000 maatregelnummer mag maar 1x voorkomen</t>
  </si>
  <si>
    <t>Subsidiabele kosten</t>
  </si>
  <si>
    <t>Directe loonkosten</t>
  </si>
  <si>
    <t>Integrale kosten</t>
  </si>
  <si>
    <t>Functieomschrijving per medewerker</t>
  </si>
  <si>
    <t>Uren</t>
  </si>
  <si>
    <t>Aantal uren dat de medewerker werkt in de aangegeven projectperiode</t>
  </si>
  <si>
    <t>Tarief</t>
  </si>
  <si>
    <t>Uurtarief (binnen WNT norm)</t>
  </si>
  <si>
    <t>Machines/apparatuur</t>
  </si>
  <si>
    <t>Investeringen met meerjarig nut ; printer, zaagmachine.</t>
  </si>
  <si>
    <t>Aanschaf datum</t>
  </si>
  <si>
    <t xml:space="preserve">Bedrag   </t>
  </si>
  <si>
    <t>Afschrijvingstermijn</t>
  </si>
  <si>
    <t>Bijv. 1 jaar</t>
  </si>
  <si>
    <t>Duur project</t>
  </si>
  <si>
    <t>Verbruiksgoederen geen meerjarig nut; verf, studiemateriaal..</t>
  </si>
  <si>
    <t xml:space="preserve">Bedrag </t>
  </si>
  <si>
    <t>Omschrijving van hoeveelheid; stuks, kg …</t>
  </si>
  <si>
    <t xml:space="preserve">Getal </t>
  </si>
  <si>
    <t>Totaalbedrag materiaal/hulpmiddelen</t>
  </si>
  <si>
    <t>Naam van aan derde, aantoonbare verschuldigde kosten</t>
  </si>
  <si>
    <t>Omschrijving van de aan derde, aantoonbare verschuldigde kosten</t>
  </si>
  <si>
    <t>Totaalbedrag van de aan derde, aantoonbare verschuldigde kosten</t>
  </si>
  <si>
    <t>Aantal uren</t>
  </si>
  <si>
    <t>Aantal uren van de vrijwilligers</t>
  </si>
  <si>
    <t>Begroting Inkomsten:</t>
  </si>
  <si>
    <t xml:space="preserve">Totaalbedrag van de eigen bijdrage </t>
  </si>
  <si>
    <t>Bijdrage derden</t>
  </si>
  <si>
    <t>Naam van derde</t>
  </si>
  <si>
    <t xml:space="preserve">Bedrag van derde </t>
  </si>
  <si>
    <t>Opbrengsten</t>
  </si>
  <si>
    <t>Omschrijving opbrengsten</t>
  </si>
  <si>
    <t>Bedrag van opbrengsten</t>
  </si>
  <si>
    <t>Subsidie/ cofinanciering Europees</t>
  </si>
  <si>
    <t>Omschrijving regeling</t>
  </si>
  <si>
    <t>Bedrag Subsidie/ cofinanciering Europees</t>
  </si>
  <si>
    <t>Bedrag ontvangen uit Europese regeling</t>
  </si>
  <si>
    <t>Subsidie/ cofinanciering Rijk</t>
  </si>
  <si>
    <t>Bedrag Subsidie/ cofinanciering Rijk</t>
  </si>
  <si>
    <t>Bedrag ontvangen uit Rijks regeling</t>
  </si>
  <si>
    <t>Subsidie/ cofinanciering gemeente</t>
  </si>
  <si>
    <t>Bedrag Subsidie/ cofinanciering Gemeente</t>
  </si>
  <si>
    <t>Bedrag ontvangen uit Gemeentelijke regeling</t>
  </si>
  <si>
    <t>Tabblad Liquiditeitsprognose</t>
  </si>
  <si>
    <t>Omvang uit te voeren werkzaamheden in 2025 (ha, m2 e.d.)</t>
  </si>
  <si>
    <t>Omvang geraamde kosten in 2025</t>
  </si>
  <si>
    <t>Omvang uit te voeren werkzaamheden in 2026 (ha, m2 e.d.)</t>
  </si>
  <si>
    <t>Omvang geraamde kosten in 2026</t>
  </si>
  <si>
    <t>Omvang uit te voeren werkzaamheden in 2027 (ha, m2, e.d.)</t>
  </si>
  <si>
    <t>Omvang geraamde kosten in 2027</t>
  </si>
  <si>
    <t>1e periode 2026 omvang</t>
  </si>
  <si>
    <t>1e periode 2026 kosten</t>
  </si>
  <si>
    <t>1e periode 2027 omvang</t>
  </si>
  <si>
    <t>1e periode 2027 kosten</t>
  </si>
  <si>
    <t xml:space="preserve">Tabblad Verzamelblad spreadsheets. Bij meerdere spreadsheets (dus bestanden) moet dit tabblad op een van deze spreadsheets ingevuld worden. </t>
  </si>
  <si>
    <t>Spreadsheet</t>
  </si>
  <si>
    <t>Vul hier de bestandsnaam van het spreadsheet in</t>
  </si>
  <si>
    <t>Uitgaven Loonkosten</t>
  </si>
  <si>
    <t>Vul hier het totaal bedrag in  van het  tabblad “Printblad gebieden” kolom  Loonkosten / arbeidskosten</t>
  </si>
  <si>
    <t>Uitgaven Afschrijvingskosten van machines-apparatuur</t>
  </si>
  <si>
    <t>Vul hier het totaal bedrag in  van het  tabblad “Printblad gebieden”  Afschrijvingskosten van machines-apparatuur</t>
  </si>
  <si>
    <t>Uitgaven Materialen-hulpmiddelen</t>
  </si>
  <si>
    <t>Vul hier het totaal bedrag in  van het  tabblad “Printblad gebieden” Materialen-hulpmiddelen</t>
  </si>
  <si>
    <t>Uitgaven Kosten derden</t>
  </si>
  <si>
    <t>Vul hier het totaal bedrag in  van het  tabblad “Printblad gebieden”  Kosten derden</t>
  </si>
  <si>
    <t>Uitgaven Vrijwilligers-vergoeding</t>
  </si>
  <si>
    <t>Vul hier het totaal bedrag in  van het  tabblad “Printblad gebieden”  Vrijwilligers-vergoeding</t>
  </si>
  <si>
    <t>Inkomsten TOTAAL</t>
  </si>
  <si>
    <t>Vul hier het totaal bedrag in  van het  tabblad “Printblad gebieden”  inkomsten</t>
  </si>
  <si>
    <t xml:space="preserve">De kolom V/O geeft aan of en wanneer er aan het attribuut een waarde toegekend dient te worden. 
(V= Verplicht om in te vullen O= Optioneel om in te vullen).
</t>
  </si>
  <si>
    <t>Dit attribuut komt tevoorschijn als het attribuut eenheid “overig” is.
Hier moet de eenheid van de maatregel ingevuld worden.</t>
  </si>
  <si>
    <t>Toelich-ting</t>
  </si>
  <si>
    <t>Duur van project in jaar.
9 maanden = 0,75 / 12 maanden = 1</t>
  </si>
  <si>
    <t>Materialen/Hulpmiddelen</t>
  </si>
  <si>
    <t>Naam derde/leverancier</t>
  </si>
  <si>
    <t>De kolom Type geeft aan of het een  tekst of  getal betreft.</t>
  </si>
  <si>
    <t>Vul hier de hoeveelheid van de Natura 2000 maatregel in</t>
  </si>
  <si>
    <t xml:space="preserve">Dit attribuut is gekoppeld aan de maatregel en kan niet gewijzigd worden. 
Is de eenheid “overig” dan verschijnt er een nieuw attribuut “Toelichting Eenheid” die ingevuld moet worden </t>
  </si>
  <si>
    <t>Subsidie Natura 2000 gebieden 2025-2027 - Provincie Limburg</t>
  </si>
  <si>
    <t>https://lokaleregelgeving.overheid.nl/CVDR602703/1#:~:text=De%20hoofdregel%20voor%20het%20in%20aanmerking%20komen%20van%20kosten%20voor</t>
  </si>
  <si>
    <t>Toelichting subsidieregeling</t>
  </si>
  <si>
    <t>Toelichting projectsubsidies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</si>
</sst>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 #,##0.00;&quot;€&quot;\ \-#,##0.00"/>
    <numFmt numFmtId="44" formatCode="_ &quot;€&quot;\ * #,##0.00_ ;_ &quot;€&quot;\ * \-#,##0.00_ ;_ &quot;€&quot;\ * &quot;-&quot;??_ ;_ @_ "/>
    <numFmt numFmtId="164" formatCode="_ [$€-2]\ * #,##0.00_ ;_ [$€-2]\ * \-#,##0.00_ ;_ [$€-2]\ * &quot;-&quot;??_ ;_ @_ "/>
    <numFmt numFmtId="165" formatCode="#,##0.0"/>
    <numFmt numFmtId="166" formatCode="_-&quot;€&quot;\ * #,##0.00_-;_-&quot;€&quot;\ * #,##0.00\-;_-&quot;€&quot;\ * &quot;-&quot;??_-;_-@_-"/>
    <numFmt numFmtId="167" formatCode="_-&quot;€&quot;\ * #,##0_-;_-&quot;€&quot;\ * #,##0\-;_-&quot;€&quot;\ * &quot;-&quot;_-;_-@_-"/>
    <numFmt numFmtId="168" formatCode="#,##0_-"/>
    <numFmt numFmtId="169" formatCode="&quot;€&quot;\ #,##0_-;&quot;€&quot;\ #,##0\-"/>
    <numFmt numFmtId="170" formatCode="&quot;€&quot;\ #,##0.00"/>
    <numFmt numFmtId="171" formatCode="_ [$€-413]\ * #,##0.00_ ;_ [$€-413]\ * \-#,##0.00_ ;_ [$€-413]\ * &quot;-&quot;??_ ;_ @_ "/>
    <numFmt numFmtId="172" formatCode="&quot;€&quot;\ #,##0.00_-;&quot;€&quot;\ #,##0.00\-"/>
    <numFmt numFmtId="173" formatCode="_ &quot;€&quot;\ * #,##0_ ;_ &quot;€&quot;\ * \-#,##0_ ;_ &quot;€&quot;\ * &quot;-&quot;??_ ;_ @_ "/>
    <numFmt numFmtId="174" formatCode="0.000"/>
  </numFmts>
  <fonts count="34" x14ac:knownFonts="1">
    <font>
      <sz val="10"/>
      <color theme="1"/>
      <name val="Arial"/>
      <family val="2"/>
    </font>
    <font>
      <sz val="10"/>
      <color theme="1"/>
      <name val="Arial"/>
      <family val="2"/>
    </font>
    <font>
      <sz val="10"/>
      <color rgb="FFFF0000"/>
      <name val="Arial"/>
      <family val="2"/>
    </font>
    <font>
      <b/>
      <sz val="10"/>
      <color theme="1"/>
      <name val="Arial"/>
      <family val="2"/>
    </font>
    <font>
      <b/>
      <sz val="10"/>
      <name val="Arial"/>
      <family val="2"/>
    </font>
    <font>
      <sz val="10"/>
      <name val="Arial"/>
      <family val="2"/>
    </font>
    <font>
      <b/>
      <sz val="12"/>
      <name val="Arial"/>
      <family val="2"/>
    </font>
    <font>
      <u/>
      <sz val="10"/>
      <color indexed="12"/>
      <name val="Arial"/>
      <family val="2"/>
    </font>
    <font>
      <b/>
      <strike/>
      <sz val="10"/>
      <name val="Arial"/>
      <family val="2"/>
    </font>
    <font>
      <strike/>
      <sz val="10"/>
      <name val="Arial"/>
      <family val="2"/>
    </font>
    <font>
      <u/>
      <sz val="10"/>
      <name val="Arial"/>
      <family val="2"/>
    </font>
    <font>
      <b/>
      <sz val="9"/>
      <name val="Arial"/>
      <family val="2"/>
    </font>
    <font>
      <sz val="9"/>
      <name val="Arial"/>
      <family val="2"/>
    </font>
    <font>
      <u/>
      <sz val="8"/>
      <name val="Arial"/>
      <family val="2"/>
    </font>
    <font>
      <b/>
      <sz val="8"/>
      <name val="Arial"/>
      <family val="2"/>
    </font>
    <font>
      <sz val="8"/>
      <name val="Arial"/>
      <family val="2"/>
    </font>
    <font>
      <sz val="8"/>
      <color indexed="10"/>
      <name val="Arial"/>
      <family val="2"/>
    </font>
    <font>
      <b/>
      <sz val="8"/>
      <color indexed="10"/>
      <name val="Arial"/>
      <family val="2"/>
    </font>
    <font>
      <sz val="11"/>
      <name val="Arial"/>
      <family val="2"/>
    </font>
    <font>
      <sz val="14"/>
      <name val="Arial"/>
      <family val="2"/>
    </font>
    <font>
      <b/>
      <sz val="14"/>
      <name val="Arial"/>
      <family val="2"/>
    </font>
    <font>
      <b/>
      <sz val="10"/>
      <color indexed="8"/>
      <name val="Arial"/>
      <family val="2"/>
    </font>
    <font>
      <sz val="11"/>
      <color theme="1"/>
      <name val="Calibri"/>
      <family val="2"/>
      <scheme val="minor"/>
    </font>
    <font>
      <b/>
      <sz val="10"/>
      <color indexed="9"/>
      <name val="Arial"/>
      <family val="2"/>
    </font>
    <font>
      <b/>
      <sz val="10"/>
      <color theme="0"/>
      <name val="Arial"/>
      <family val="2"/>
    </font>
    <font>
      <b/>
      <sz val="10"/>
      <color rgb="FFFF0000"/>
      <name val="Arial"/>
      <family val="2"/>
    </font>
    <font>
      <b/>
      <sz val="9"/>
      <color indexed="81"/>
      <name val="Tahoma"/>
      <family val="2"/>
    </font>
    <font>
      <sz val="9"/>
      <color indexed="81"/>
      <name val="Tahoma"/>
      <family val="2"/>
    </font>
    <font>
      <sz val="9"/>
      <color theme="1"/>
      <name val="Arial"/>
      <family val="2"/>
    </font>
    <font>
      <b/>
      <sz val="11"/>
      <color indexed="81"/>
      <name val="Tahoma"/>
      <family val="2"/>
    </font>
    <font>
      <sz val="10"/>
      <color theme="0"/>
      <name val="Arial"/>
      <family val="2"/>
    </font>
    <font>
      <sz val="8"/>
      <color theme="1"/>
      <name val="Arial"/>
      <family val="2"/>
    </font>
    <font>
      <b/>
      <sz val="8"/>
      <color theme="1"/>
      <name val="Arial"/>
      <family val="2"/>
    </font>
    <font>
      <b/>
      <sz val="9"/>
      <color indexed="10"/>
      <name val="Tahoma"/>
      <family val="2"/>
    </font>
  </fonts>
  <fills count="20">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rgb="FFFF0000"/>
        <bgColor indexed="64"/>
      </patternFill>
    </fill>
    <fill>
      <patternFill patternType="solid">
        <fgColor rgb="FF00B050"/>
        <bgColor indexed="64"/>
      </patternFill>
    </fill>
    <fill>
      <patternFill patternType="solid">
        <fgColor indexed="1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7030A0"/>
        <bgColor indexed="64"/>
      </patternFill>
    </fill>
    <fill>
      <patternFill patternType="solid">
        <fgColor rgb="FF92D050"/>
        <bgColor indexed="64"/>
      </patternFill>
    </fill>
    <fill>
      <patternFill patternType="solid">
        <fgColor rgb="FFFFC000"/>
        <bgColor indexed="64"/>
      </patternFill>
    </fill>
    <fill>
      <patternFill patternType="solid">
        <fgColor rgb="FFFF00FF"/>
        <bgColor indexed="64"/>
      </patternFill>
    </fill>
    <fill>
      <patternFill patternType="solid">
        <fgColor rgb="FFCCFF99"/>
        <bgColor indexed="64"/>
      </patternFill>
    </fill>
    <fill>
      <patternFill patternType="solid">
        <fgColor rgb="FF00FFFF"/>
        <bgColor indexed="64"/>
      </patternFill>
    </fill>
    <fill>
      <patternFill patternType="solid">
        <fgColor theme="0"/>
        <bgColor indexed="64"/>
      </patternFill>
    </fill>
    <fill>
      <patternFill patternType="solid">
        <fgColor rgb="FF00FF00"/>
        <bgColor indexed="64"/>
      </patternFill>
    </fill>
    <fill>
      <patternFill patternType="solid">
        <fgColor rgb="FFFF5050"/>
        <bgColor indexed="64"/>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thin">
        <color theme="4" tint="0.39997558519241921"/>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theme="0"/>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style="thick">
        <color indexed="64"/>
      </left>
      <right style="thick">
        <color indexed="64"/>
      </right>
      <top style="thick">
        <color indexed="64"/>
      </top>
      <bottom style="thick">
        <color indexed="64"/>
      </bottom>
      <diagonal/>
    </border>
    <border>
      <left style="thick">
        <color rgb="FFFF0000"/>
      </left>
      <right style="thick">
        <color rgb="FFFF0000"/>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18">
    <xf numFmtId="0" fontId="0" fillId="0" borderId="0"/>
    <xf numFmtId="0" fontId="7" fillId="0" borderId="0" applyNumberFormat="0" applyFill="0" applyBorder="0" applyAlignment="0" applyProtection="0">
      <alignment vertical="top"/>
      <protection locked="0"/>
    </xf>
    <xf numFmtId="0" fontId="5" fillId="0" borderId="0"/>
    <xf numFmtId="0" fontId="1" fillId="0" borderId="0"/>
    <xf numFmtId="44" fontId="1" fillId="0" borderId="0" applyFont="0" applyFill="0" applyBorder="0" applyAlignment="0" applyProtection="0"/>
    <xf numFmtId="0" fontId="1" fillId="0" borderId="0"/>
    <xf numFmtId="0" fontId="22" fillId="0" borderId="0"/>
    <xf numFmtId="44" fontId="1" fillId="0" borderId="0" applyFon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cellStyleXfs>
  <cellXfs count="865">
    <xf numFmtId="0" fontId="0" fillId="0" borderId="0" xfId="0"/>
    <xf numFmtId="0" fontId="4" fillId="0" borderId="0" xfId="0" applyFont="1" applyProtection="1"/>
    <xf numFmtId="0" fontId="0" fillId="0" borderId="0" xfId="0" applyProtection="1"/>
    <xf numFmtId="0" fontId="4" fillId="0" borderId="1" xfId="0" applyFont="1" applyBorder="1" applyProtection="1"/>
    <xf numFmtId="0" fontId="0" fillId="0" borderId="2" xfId="0" applyBorder="1" applyProtection="1"/>
    <xf numFmtId="0" fontId="0" fillId="2" borderId="3" xfId="0" applyFill="1" applyBorder="1" applyProtection="1">
      <protection locked="0"/>
    </xf>
    <xf numFmtId="0" fontId="6" fillId="3" borderId="4" xfId="0" applyFont="1" applyFill="1" applyBorder="1" applyProtection="1"/>
    <xf numFmtId="0" fontId="6" fillId="3" borderId="5" xfId="0" applyFont="1" applyFill="1" applyBorder="1" applyProtection="1"/>
    <xf numFmtId="0" fontId="6" fillId="4" borderId="5" xfId="0" applyFont="1" applyFill="1" applyBorder="1" applyAlignment="1" applyProtection="1">
      <alignment horizontal="center"/>
    </xf>
    <xf numFmtId="0" fontId="0" fillId="4" borderId="6" xfId="0" applyFill="1" applyBorder="1" applyAlignment="1" applyProtection="1">
      <alignment horizontal="center"/>
    </xf>
    <xf numFmtId="0" fontId="0" fillId="0" borderId="0" xfId="0" applyBorder="1" applyAlignment="1" applyProtection="1">
      <alignment horizontal="center"/>
    </xf>
    <xf numFmtId="0" fontId="6" fillId="0" borderId="7" xfId="0" applyFont="1" applyFill="1" applyBorder="1" applyProtection="1"/>
    <xf numFmtId="0" fontId="6" fillId="0" borderId="0" xfId="0" applyFont="1" applyFill="1" applyBorder="1" applyProtection="1"/>
    <xf numFmtId="0" fontId="6" fillId="0" borderId="0" xfId="0" applyFont="1" applyFill="1" applyBorder="1" applyAlignment="1" applyProtection="1">
      <alignment horizontal="center"/>
    </xf>
    <xf numFmtId="0" fontId="0" fillId="0" borderId="8" xfId="0" applyBorder="1" applyAlignment="1" applyProtection="1">
      <alignment horizontal="center"/>
    </xf>
    <xf numFmtId="0" fontId="5" fillId="0" borderId="9" xfId="0" applyFont="1" applyBorder="1" applyProtection="1"/>
    <xf numFmtId="0" fontId="5" fillId="0" borderId="10" xfId="0" applyFont="1" applyBorder="1" applyProtection="1"/>
    <xf numFmtId="0" fontId="7" fillId="0" borderId="10" xfId="1" applyBorder="1" applyAlignment="1" applyProtection="1">
      <alignment horizontal="center"/>
    </xf>
    <xf numFmtId="0" fontId="0" fillId="0" borderId="11" xfId="0" applyBorder="1" applyProtection="1"/>
    <xf numFmtId="0" fontId="5" fillId="0" borderId="0" xfId="0" applyFont="1" applyBorder="1" applyProtection="1"/>
    <xf numFmtId="0" fontId="5" fillId="0" borderId="7" xfId="0" applyFont="1" applyBorder="1" applyProtection="1"/>
    <xf numFmtId="0" fontId="0" fillId="0" borderId="8" xfId="0" applyBorder="1" applyProtection="1"/>
    <xf numFmtId="0" fontId="4" fillId="0" borderId="7" xfId="0" applyFont="1" applyFill="1" applyBorder="1" applyProtection="1"/>
    <xf numFmtId="0" fontId="8" fillId="0" borderId="0" xfId="0" applyFont="1" applyFill="1" applyBorder="1" applyProtection="1"/>
    <xf numFmtId="0" fontId="9" fillId="0" borderId="0" xfId="0" applyFont="1" applyFill="1" applyBorder="1" applyProtection="1"/>
    <xf numFmtId="0" fontId="4" fillId="0" borderId="7" xfId="0" applyFont="1" applyBorder="1" applyProtection="1"/>
    <xf numFmtId="0" fontId="5" fillId="0" borderId="0" xfId="0" applyFont="1" applyFill="1" applyBorder="1" applyProtection="1"/>
    <xf numFmtId="0" fontId="4" fillId="0" borderId="12" xfId="0" applyFont="1" applyFill="1" applyBorder="1" applyProtection="1"/>
    <xf numFmtId="0" fontId="8" fillId="0" borderId="13" xfId="0" applyFont="1" applyFill="1" applyBorder="1" applyProtection="1"/>
    <xf numFmtId="0" fontId="9" fillId="0" borderId="13" xfId="0" applyFont="1" applyFill="1" applyBorder="1" applyProtection="1"/>
    <xf numFmtId="0" fontId="5" fillId="0" borderId="7" xfId="0" applyFont="1" applyBorder="1" applyAlignment="1" applyProtection="1">
      <alignment horizontal="center"/>
    </xf>
    <xf numFmtId="0" fontId="5" fillId="0" borderId="8" xfId="0" applyFont="1" applyBorder="1" applyProtection="1"/>
    <xf numFmtId="0" fontId="4" fillId="0" borderId="14" xfId="0" applyFont="1" applyFill="1" applyBorder="1" applyProtection="1"/>
    <xf numFmtId="0" fontId="4" fillId="0" borderId="15" xfId="0" applyFont="1" applyFill="1" applyBorder="1" applyProtection="1"/>
    <xf numFmtId="0" fontId="5" fillId="0" borderId="15" xfId="0" applyFont="1" applyFill="1" applyBorder="1" applyProtection="1"/>
    <xf numFmtId="0" fontId="5" fillId="0" borderId="15" xfId="0" applyFont="1" applyBorder="1" applyProtection="1"/>
    <xf numFmtId="0" fontId="5" fillId="0" borderId="16" xfId="0" applyFont="1" applyBorder="1" applyProtection="1"/>
    <xf numFmtId="0" fontId="10" fillId="0" borderId="0" xfId="0" applyFont="1" applyBorder="1" applyProtection="1"/>
    <xf numFmtId="0" fontId="11" fillId="0" borderId="4" xfId="0" applyFont="1" applyBorder="1" applyAlignment="1" applyProtection="1">
      <alignment vertical="top"/>
    </xf>
    <xf numFmtId="0" fontId="11" fillId="0" borderId="18" xfId="0" applyFont="1" applyBorder="1" applyAlignment="1" applyProtection="1">
      <alignment horizontal="left" vertical="top"/>
    </xf>
    <xf numFmtId="0" fontId="11" fillId="4" borderId="19" xfId="0" applyFont="1" applyFill="1" applyBorder="1" applyAlignment="1" applyProtection="1">
      <alignment horizontal="left" vertical="top" wrapText="1"/>
    </xf>
    <xf numFmtId="0" fontId="11" fillId="0" borderId="0" xfId="0" applyFont="1" applyFill="1" applyBorder="1" applyAlignment="1" applyProtection="1">
      <alignment horizontal="center" wrapText="1"/>
    </xf>
    <xf numFmtId="165" fontId="12" fillId="2" borderId="22" xfId="0" applyNumberFormat="1" applyFont="1" applyFill="1" applyBorder="1" applyAlignment="1" applyProtection="1">
      <alignment horizontal="center" vertical="top" wrapText="1"/>
      <protection locked="0"/>
    </xf>
    <xf numFmtId="166" fontId="12" fillId="2" borderId="22" xfId="0" applyNumberFormat="1" applyFont="1" applyFill="1" applyBorder="1" applyAlignment="1" applyProtection="1">
      <alignment vertical="top" wrapText="1"/>
      <protection locked="0"/>
    </xf>
    <xf numFmtId="3" fontId="12" fillId="4" borderId="26" xfId="0" applyNumberFormat="1" applyFont="1" applyFill="1" applyBorder="1" applyProtection="1"/>
    <xf numFmtId="3" fontId="12" fillId="4" borderId="26" xfId="0" applyNumberFormat="1" applyFont="1" applyFill="1" applyBorder="1" applyAlignment="1" applyProtection="1">
      <alignment horizontal="center"/>
    </xf>
    <xf numFmtId="167" fontId="11" fillId="0" borderId="0" xfId="0" applyNumberFormat="1" applyFont="1" applyFill="1" applyBorder="1" applyAlignment="1" applyProtection="1">
      <alignment vertical="top" wrapText="1"/>
    </xf>
    <xf numFmtId="0" fontId="0" fillId="0" borderId="7" xfId="0" applyBorder="1" applyProtection="1"/>
    <xf numFmtId="0" fontId="0" fillId="0" borderId="0" xfId="0" applyBorder="1" applyProtection="1"/>
    <xf numFmtId="0" fontId="13" fillId="0" borderId="7" xfId="0" applyFont="1" applyBorder="1" applyProtection="1"/>
    <xf numFmtId="0" fontId="13" fillId="0" borderId="0" xfId="0" applyFont="1" applyBorder="1" applyProtection="1"/>
    <xf numFmtId="0" fontId="13" fillId="0" borderId="8" xfId="0" applyFont="1" applyBorder="1" applyProtection="1"/>
    <xf numFmtId="0" fontId="14" fillId="0" borderId="7" xfId="0" applyFont="1" applyBorder="1" applyProtection="1"/>
    <xf numFmtId="0" fontId="15" fillId="0" borderId="0" xfId="0" applyFont="1" applyBorder="1" applyProtection="1"/>
    <xf numFmtId="0" fontId="15" fillId="0" borderId="8" xfId="0" applyFont="1" applyBorder="1" applyProtection="1"/>
    <xf numFmtId="0" fontId="15" fillId="0" borderId="7" xfId="0" applyFont="1" applyBorder="1" applyProtection="1"/>
    <xf numFmtId="0" fontId="15" fillId="0" borderId="0" xfId="0" applyFont="1" applyFill="1" applyBorder="1" applyProtection="1"/>
    <xf numFmtId="0" fontId="15" fillId="0" borderId="8" xfId="0" applyFont="1" applyFill="1" applyBorder="1" applyProtection="1"/>
    <xf numFmtId="0" fontId="12" fillId="0" borderId="0" xfId="0" applyFont="1" applyBorder="1" applyProtection="1"/>
    <xf numFmtId="0" fontId="15" fillId="0" borderId="0" xfId="0" applyFont="1" applyBorder="1" applyAlignment="1" applyProtection="1">
      <alignment horizontal="right"/>
    </xf>
    <xf numFmtId="0" fontId="14" fillId="0" borderId="27" xfId="0" applyFont="1" applyFill="1" applyBorder="1" applyProtection="1"/>
    <xf numFmtId="0" fontId="15" fillId="0" borderId="28" xfId="0" applyFont="1" applyFill="1" applyBorder="1" applyProtection="1"/>
    <xf numFmtId="0" fontId="16" fillId="0" borderId="28" xfId="0" applyFont="1" applyFill="1" applyBorder="1" applyProtection="1"/>
    <xf numFmtId="0" fontId="12" fillId="0" borderId="28" xfId="0" applyFont="1" applyBorder="1" applyProtection="1"/>
    <xf numFmtId="0" fontId="17" fillId="0" borderId="0" xfId="0" quotePrefix="1" applyFont="1" applyBorder="1" applyAlignment="1" applyProtection="1">
      <alignment horizontal="center"/>
    </xf>
    <xf numFmtId="0" fontId="14" fillId="0" borderId="7" xfId="0" applyFont="1" applyFill="1" applyBorder="1" applyProtection="1"/>
    <xf numFmtId="0" fontId="14" fillId="0" borderId="0" xfId="0" applyFont="1" applyFill="1" applyBorder="1" applyProtection="1"/>
    <xf numFmtId="3" fontId="14" fillId="0" borderId="0" xfId="0" applyNumberFormat="1" applyFont="1" applyBorder="1" applyProtection="1"/>
    <xf numFmtId="0" fontId="0" fillId="0" borderId="0" xfId="0" applyBorder="1" applyAlignment="1" applyProtection="1">
      <alignment vertical="top"/>
    </xf>
    <xf numFmtId="0" fontId="11" fillId="0" borderId="22" xfId="0" applyFont="1" applyBorder="1" applyAlignment="1" applyProtection="1">
      <alignment horizontal="left" vertical="top" wrapText="1"/>
    </xf>
    <xf numFmtId="0" fontId="0" fillId="4" borderId="26" xfId="0" applyFill="1" applyBorder="1" applyProtection="1"/>
    <xf numFmtId="164" fontId="0" fillId="4" borderId="29" xfId="0" applyNumberFormat="1" applyFill="1" applyBorder="1" applyProtection="1"/>
    <xf numFmtId="164" fontId="0" fillId="4" borderId="26" xfId="0" applyNumberFormat="1" applyFill="1" applyBorder="1" applyProtection="1"/>
    <xf numFmtId="164" fontId="6" fillId="0" borderId="7" xfId="0" applyNumberFormat="1" applyFont="1" applyFill="1" applyBorder="1" applyProtection="1"/>
    <xf numFmtId="164" fontId="0" fillId="0" borderId="0" xfId="0" applyNumberFormat="1" applyFill="1" applyBorder="1" applyProtection="1"/>
    <xf numFmtId="0" fontId="0" fillId="0" borderId="0" xfId="0" applyFill="1" applyBorder="1" applyProtection="1"/>
    <xf numFmtId="0" fontId="0" fillId="0" borderId="8" xfId="0" applyFill="1" applyBorder="1" applyProtection="1"/>
    <xf numFmtId="0" fontId="0" fillId="0" borderId="0" xfId="0" applyFill="1" applyProtection="1"/>
    <xf numFmtId="0" fontId="0" fillId="0" borderId="15" xfId="0" applyFill="1" applyBorder="1" applyProtection="1"/>
    <xf numFmtId="0" fontId="18" fillId="0" borderId="15" xfId="0" applyFont="1" applyBorder="1" applyProtection="1"/>
    <xf numFmtId="0" fontId="0" fillId="0" borderId="16" xfId="0" applyBorder="1" applyProtection="1"/>
    <xf numFmtId="0" fontId="11" fillId="3" borderId="23" xfId="0" applyFont="1" applyFill="1" applyBorder="1" applyAlignment="1" applyProtection="1">
      <alignment vertical="top" wrapText="1"/>
    </xf>
    <xf numFmtId="0" fontId="12" fillId="0" borderId="7" xfId="0" applyFont="1" applyBorder="1" applyProtection="1"/>
    <xf numFmtId="7" fontId="12" fillId="3" borderId="23" xfId="0" applyNumberFormat="1" applyFont="1" applyFill="1" applyBorder="1" applyAlignment="1" applyProtection="1">
      <alignment vertical="top" wrapText="1"/>
    </xf>
    <xf numFmtId="168" fontId="12" fillId="4" borderId="26" xfId="0" applyNumberFormat="1" applyFont="1" applyFill="1" applyBorder="1" applyAlignment="1" applyProtection="1">
      <alignment horizontal="center"/>
    </xf>
    <xf numFmtId="7" fontId="11" fillId="3" borderId="29" xfId="0" applyNumberFormat="1" applyFont="1" applyFill="1" applyBorder="1" applyAlignment="1" applyProtection="1">
      <alignment vertical="top" wrapText="1"/>
    </xf>
    <xf numFmtId="164" fontId="6" fillId="0" borderId="0" xfId="0" applyNumberFormat="1" applyFont="1" applyFill="1" applyBorder="1" applyProtection="1"/>
    <xf numFmtId="0" fontId="4" fillId="0" borderId="0" xfId="0" applyFont="1" applyBorder="1" applyProtection="1"/>
    <xf numFmtId="0" fontId="5" fillId="0" borderId="7" xfId="0" quotePrefix="1" applyFont="1" applyBorder="1" applyAlignment="1" applyProtection="1">
      <alignment horizontal="center"/>
    </xf>
    <xf numFmtId="0" fontId="0" fillId="0" borderId="7" xfId="0" applyFont="1" applyBorder="1" applyProtection="1"/>
    <xf numFmtId="0" fontId="0" fillId="0" borderId="0" xfId="0" applyFont="1" applyBorder="1" applyProtection="1"/>
    <xf numFmtId="0" fontId="11" fillId="0" borderId="7" xfId="0" applyFont="1" applyBorder="1" applyAlignment="1" applyProtection="1">
      <alignment vertical="top"/>
    </xf>
    <xf numFmtId="0" fontId="11" fillId="0" borderId="0" xfId="0" applyFont="1" applyBorder="1" applyAlignment="1" applyProtection="1">
      <alignment vertical="top"/>
    </xf>
    <xf numFmtId="0" fontId="18" fillId="0" borderId="0" xfId="0" applyFont="1" applyBorder="1" applyProtection="1"/>
    <xf numFmtId="0" fontId="7" fillId="0" borderId="22" xfId="1" applyBorder="1" applyAlignment="1" applyProtection="1">
      <alignment horizontal="center" vertical="top" wrapText="1"/>
    </xf>
    <xf numFmtId="0" fontId="7" fillId="0" borderId="22" xfId="1" applyBorder="1" applyAlignment="1" applyProtection="1">
      <alignment horizontal="left" vertical="top" wrapText="1"/>
    </xf>
    <xf numFmtId="0" fontId="7" fillId="0" borderId="22" xfId="1" applyFill="1" applyBorder="1" applyAlignment="1" applyProtection="1">
      <alignment horizontal="left" vertical="top" wrapText="1"/>
    </xf>
    <xf numFmtId="0" fontId="11" fillId="0" borderId="22" xfId="0" applyFont="1" applyBorder="1" applyAlignment="1" applyProtection="1">
      <alignment horizontal="center" vertical="top" wrapText="1"/>
    </xf>
    <xf numFmtId="0" fontId="11" fillId="0" borderId="22" xfId="0" quotePrefix="1" applyFont="1" applyBorder="1" applyAlignment="1" applyProtection="1">
      <alignment horizontal="center" vertical="top" wrapText="1"/>
    </xf>
    <xf numFmtId="0" fontId="11" fillId="0" borderId="22" xfId="0" quotePrefix="1" applyFont="1" applyFill="1" applyBorder="1" applyAlignment="1" applyProtection="1">
      <alignment horizontal="center" vertical="top" wrapText="1"/>
    </xf>
    <xf numFmtId="3" fontId="12" fillId="0" borderId="22" xfId="0" applyNumberFormat="1" applyFont="1" applyFill="1" applyBorder="1" applyAlignment="1" applyProtection="1">
      <alignment horizontal="center" vertical="top" wrapText="1"/>
    </xf>
    <xf numFmtId="169" fontId="12" fillId="0" borderId="22" xfId="0" applyNumberFormat="1" applyFont="1" applyFill="1" applyBorder="1" applyAlignment="1" applyProtection="1">
      <alignment vertical="top" wrapText="1"/>
    </xf>
    <xf numFmtId="169" fontId="12" fillId="0" borderId="22" xfId="0" applyNumberFormat="1" applyFont="1" applyBorder="1" applyAlignment="1" applyProtection="1">
      <alignment vertical="top" wrapText="1"/>
    </xf>
    <xf numFmtId="0" fontId="12" fillId="0" borderId="12" xfId="0" applyFont="1" applyBorder="1" applyProtection="1"/>
    <xf numFmtId="167" fontId="12" fillId="0" borderId="22" xfId="0" applyNumberFormat="1" applyFont="1" applyBorder="1" applyAlignment="1" applyProtection="1">
      <alignment vertical="top" wrapText="1"/>
    </xf>
    <xf numFmtId="4" fontId="12" fillId="0" borderId="22" xfId="0" applyNumberFormat="1" applyFont="1" applyFill="1" applyBorder="1" applyAlignment="1" applyProtection="1">
      <alignment horizontal="center" vertical="top" wrapText="1"/>
    </xf>
    <xf numFmtId="3" fontId="11" fillId="0" borderId="0" xfId="0" applyNumberFormat="1" applyFont="1" applyBorder="1" applyProtection="1"/>
    <xf numFmtId="3" fontId="12" fillId="0" borderId="0" xfId="0" applyNumberFormat="1" applyFont="1" applyBorder="1" applyProtection="1"/>
    <xf numFmtId="3" fontId="12" fillId="0" borderId="10" xfId="0" applyNumberFormat="1" applyFont="1" applyBorder="1" applyProtection="1"/>
    <xf numFmtId="3" fontId="12" fillId="0" borderId="10" xfId="0" applyNumberFormat="1" applyFont="1" applyBorder="1" applyAlignment="1" applyProtection="1">
      <alignment horizontal="center"/>
    </xf>
    <xf numFmtId="3" fontId="12" fillId="0" borderId="0" xfId="0" applyNumberFormat="1" applyFont="1" applyBorder="1" applyAlignment="1" applyProtection="1">
      <alignment horizontal="center"/>
    </xf>
    <xf numFmtId="0" fontId="11" fillId="0" borderId="7" xfId="2" applyFont="1" applyFill="1" applyBorder="1" applyProtection="1"/>
    <xf numFmtId="0" fontId="12" fillId="0" borderId="0" xfId="0" applyFont="1" applyFill="1" applyBorder="1" applyProtection="1"/>
    <xf numFmtId="0" fontId="11" fillId="0" borderId="7" xfId="2" applyFont="1" applyBorder="1" applyProtection="1"/>
    <xf numFmtId="0" fontId="11" fillId="0" borderId="27" xfId="2" applyFont="1" applyBorder="1" applyProtection="1"/>
    <xf numFmtId="0" fontId="15" fillId="0" borderId="28" xfId="0" applyFont="1" applyBorder="1" applyProtection="1"/>
    <xf numFmtId="0" fontId="0" fillId="0" borderId="28" xfId="0" applyBorder="1" applyProtection="1"/>
    <xf numFmtId="0" fontId="5" fillId="0" borderId="9" xfId="0" applyFont="1" applyBorder="1" applyAlignment="1" applyProtection="1">
      <alignment horizontal="centerContinuous" vertical="top" wrapText="1"/>
    </xf>
    <xf numFmtId="0" fontId="5" fillId="0" borderId="10" xfId="0" applyFont="1" applyBorder="1" applyAlignment="1" applyProtection="1">
      <alignment horizontal="centerContinuous" vertical="top" wrapText="1"/>
    </xf>
    <xf numFmtId="0" fontId="5" fillId="0" borderId="11" xfId="0" applyFont="1" applyBorder="1" applyAlignment="1" applyProtection="1">
      <alignment horizontal="centerContinuous" vertical="top" wrapText="1"/>
    </xf>
    <xf numFmtId="0" fontId="5" fillId="0" borderId="0" xfId="0" applyFont="1" applyBorder="1" applyAlignment="1" applyProtection="1">
      <alignment vertical="top"/>
    </xf>
    <xf numFmtId="0" fontId="5" fillId="0" borderId="12" xfId="0" applyFont="1" applyBorder="1" applyProtection="1"/>
    <xf numFmtId="0" fontId="5" fillId="0" borderId="13" xfId="0" applyFont="1" applyBorder="1" applyProtection="1"/>
    <xf numFmtId="0" fontId="5" fillId="0" borderId="39" xfId="0" applyFont="1" applyBorder="1" applyProtection="1"/>
    <xf numFmtId="0" fontId="4" fillId="0" borderId="8" xfId="0" applyFont="1" applyBorder="1" applyProtection="1"/>
    <xf numFmtId="0" fontId="5" fillId="0" borderId="0" xfId="0" applyFont="1" applyBorder="1" applyAlignment="1" applyProtection="1">
      <alignment horizontal="center"/>
    </xf>
    <xf numFmtId="0" fontId="5" fillId="0" borderId="0" xfId="0" quotePrefix="1" applyFont="1" applyBorder="1" applyAlignment="1" applyProtection="1">
      <alignment horizontal="center"/>
    </xf>
    <xf numFmtId="0" fontId="11" fillId="3" borderId="18" xfId="0" applyFont="1" applyFill="1" applyBorder="1" applyAlignment="1" applyProtection="1">
      <alignment horizontal="left" vertical="top" wrapText="1"/>
    </xf>
    <xf numFmtId="0" fontId="11" fillId="3" borderId="19" xfId="0" applyFont="1" applyFill="1" applyBorder="1" applyAlignment="1" applyProtection="1">
      <alignment horizontal="left" vertical="top" wrapText="1"/>
    </xf>
    <xf numFmtId="0" fontId="12" fillId="0" borderId="27" xfId="0" applyFont="1" applyBorder="1" applyProtection="1"/>
    <xf numFmtId="7" fontId="11" fillId="0" borderId="25" xfId="0" applyNumberFormat="1" applyFont="1" applyFill="1" applyBorder="1" applyAlignment="1" applyProtection="1">
      <alignment vertical="top" wrapText="1"/>
    </xf>
    <xf numFmtId="0" fontId="0" fillId="0" borderId="26" xfId="0" applyFill="1" applyBorder="1" applyProtection="1"/>
    <xf numFmtId="0" fontId="12" fillId="0" borderId="43" xfId="0" applyFont="1" applyBorder="1" applyProtection="1"/>
    <xf numFmtId="3" fontId="12" fillId="0" borderId="0" xfId="0" applyNumberFormat="1" applyFont="1" applyBorder="1" applyAlignment="1" applyProtection="1">
      <alignment vertical="top" wrapText="1"/>
    </xf>
    <xf numFmtId="0" fontId="12" fillId="0" borderId="0" xfId="0" applyFont="1" applyBorder="1" applyAlignment="1" applyProtection="1">
      <alignment vertical="top" wrapText="1"/>
    </xf>
    <xf numFmtId="0" fontId="13" fillId="5" borderId="1" xfId="0" applyFont="1" applyFill="1" applyBorder="1" applyProtection="1"/>
    <xf numFmtId="0" fontId="14" fillId="5" borderId="2" xfId="0" applyFont="1" applyFill="1" applyBorder="1" applyProtection="1"/>
    <xf numFmtId="0" fontId="15" fillId="5" borderId="2" xfId="0" applyFont="1" applyFill="1" applyBorder="1" applyProtection="1"/>
    <xf numFmtId="0" fontId="15" fillId="5" borderId="44" xfId="0" applyFont="1" applyFill="1" applyBorder="1" applyProtection="1"/>
    <xf numFmtId="0" fontId="19" fillId="0" borderId="0" xfId="0" applyFont="1" applyFill="1" applyBorder="1" applyProtection="1"/>
    <xf numFmtId="0" fontId="5" fillId="0" borderId="7" xfId="0" applyFont="1" applyFill="1" applyBorder="1" applyAlignment="1" applyProtection="1">
      <alignment horizontal="left"/>
    </xf>
    <xf numFmtId="0" fontId="5" fillId="0" borderId="0" xfId="0" applyFont="1" applyFill="1" applyBorder="1" applyAlignment="1" applyProtection="1">
      <alignment horizontal="left"/>
    </xf>
    <xf numFmtId="0" fontId="18" fillId="0" borderId="7" xfId="0" quotePrefix="1" applyFont="1" applyBorder="1" applyAlignment="1" applyProtection="1">
      <alignment horizontal="center"/>
    </xf>
    <xf numFmtId="0" fontId="19" fillId="0" borderId="0" xfId="0" applyFont="1" applyBorder="1" applyProtection="1"/>
    <xf numFmtId="0" fontId="19" fillId="0" borderId="8" xfId="0" applyFont="1" applyBorder="1" applyProtection="1"/>
    <xf numFmtId="0" fontId="0" fillId="0" borderId="13" xfId="0" applyBorder="1" applyProtection="1"/>
    <xf numFmtId="3" fontId="0" fillId="0" borderId="0" xfId="0" applyNumberFormat="1" applyBorder="1" applyProtection="1"/>
    <xf numFmtId="0" fontId="0" fillId="0" borderId="39" xfId="0" applyBorder="1" applyProtection="1"/>
    <xf numFmtId="0" fontId="11" fillId="3" borderId="23" xfId="0" applyFont="1" applyFill="1" applyBorder="1" applyAlignment="1" applyProtection="1">
      <alignment horizontal="center" vertical="top" wrapText="1"/>
    </xf>
    <xf numFmtId="0" fontId="0" fillId="0" borderId="27" xfId="0" applyBorder="1" applyProtection="1"/>
    <xf numFmtId="0" fontId="11" fillId="0" borderId="45" xfId="0" applyFont="1" applyBorder="1" applyAlignment="1" applyProtection="1">
      <alignment horizontal="center" vertical="top" wrapText="1"/>
    </xf>
    <xf numFmtId="0" fontId="11" fillId="0" borderId="25" xfId="0" applyFont="1" applyBorder="1" applyAlignment="1" applyProtection="1">
      <alignment horizontal="center" vertical="top" wrapText="1"/>
    </xf>
    <xf numFmtId="0" fontId="0" fillId="0" borderId="43" xfId="0" applyBorder="1" applyProtection="1"/>
    <xf numFmtId="0" fontId="11" fillId="3" borderId="22" xfId="0" applyFont="1" applyFill="1" applyBorder="1" applyAlignment="1" applyProtection="1">
      <alignment horizontal="center" vertical="top" wrapText="1"/>
    </xf>
    <xf numFmtId="0" fontId="4" fillId="0" borderId="26" xfId="0" applyFont="1" applyBorder="1" applyProtection="1"/>
    <xf numFmtId="0" fontId="11" fillId="0" borderId="26" xfId="0" applyFont="1" applyBorder="1" applyAlignment="1" applyProtection="1">
      <alignment horizontal="center" vertical="top" wrapText="1"/>
    </xf>
    <xf numFmtId="7" fontId="11" fillId="3" borderId="26" xfId="0" applyNumberFormat="1" applyFont="1" applyFill="1" applyBorder="1" applyAlignment="1" applyProtection="1">
      <alignment horizontal="right"/>
    </xf>
    <xf numFmtId="0" fontId="0" fillId="0" borderId="38" xfId="0" applyBorder="1" applyProtection="1"/>
    <xf numFmtId="0" fontId="0" fillId="5" borderId="2" xfId="0" applyFill="1" applyBorder="1" applyProtection="1"/>
    <xf numFmtId="0" fontId="6" fillId="3" borderId="37" xfId="0" applyFont="1" applyFill="1" applyBorder="1" applyProtection="1"/>
    <xf numFmtId="0" fontId="0" fillId="3" borderId="34" xfId="0" applyFill="1" applyBorder="1" applyProtection="1"/>
    <xf numFmtId="0" fontId="21" fillId="4" borderId="37" xfId="0" applyFont="1" applyFill="1" applyBorder="1" applyAlignment="1" applyProtection="1">
      <alignment horizontal="center"/>
    </xf>
    <xf numFmtId="0" fontId="21" fillId="4" borderId="34" xfId="0" applyFont="1" applyFill="1" applyBorder="1" applyAlignment="1" applyProtection="1">
      <alignment horizontal="center"/>
    </xf>
    <xf numFmtId="0" fontId="0" fillId="4" borderId="34" xfId="0" applyFill="1" applyBorder="1" applyProtection="1"/>
    <xf numFmtId="0" fontId="0" fillId="4" borderId="21" xfId="0" applyFill="1" applyBorder="1" applyProtection="1"/>
    <xf numFmtId="0" fontId="0" fillId="0" borderId="46" xfId="0" applyBorder="1" applyProtection="1"/>
    <xf numFmtId="0" fontId="4" fillId="0" borderId="47" xfId="0" applyFont="1" applyBorder="1" applyProtection="1"/>
    <xf numFmtId="0" fontId="0" fillId="0" borderId="10" xfId="0" applyBorder="1" applyProtection="1"/>
    <xf numFmtId="0" fontId="0" fillId="0" borderId="10" xfId="0" applyBorder="1" applyAlignment="1" applyProtection="1">
      <alignment horizontal="center"/>
    </xf>
    <xf numFmtId="0" fontId="0" fillId="0" borderId="41" xfId="0" applyBorder="1" applyProtection="1"/>
    <xf numFmtId="0" fontId="4" fillId="0" borderId="43" xfId="0" applyFont="1" applyBorder="1" applyProtection="1"/>
    <xf numFmtId="0" fontId="5" fillId="0" borderId="43" xfId="0" applyFont="1" applyBorder="1" applyProtection="1"/>
    <xf numFmtId="0" fontId="7" fillId="0" borderId="0" xfId="1" applyBorder="1" applyAlignment="1" applyProtection="1">
      <alignment horizontal="center"/>
    </xf>
    <xf numFmtId="0" fontId="11" fillId="3" borderId="37" xfId="0" applyFont="1" applyFill="1" applyBorder="1" applyProtection="1"/>
    <xf numFmtId="0" fontId="4" fillId="3" borderId="34" xfId="0" applyFont="1" applyFill="1" applyBorder="1" applyProtection="1"/>
    <xf numFmtId="0" fontId="11" fillId="6" borderId="37" xfId="0" applyFont="1" applyFill="1" applyBorder="1" applyProtection="1"/>
    <xf numFmtId="0" fontId="12" fillId="6" borderId="21" xfId="0" applyFont="1" applyFill="1" applyBorder="1" applyProtection="1"/>
    <xf numFmtId="0" fontId="11" fillId="0" borderId="22" xfId="0" applyFont="1" applyFill="1" applyBorder="1" applyAlignment="1" applyProtection="1">
      <alignment vertical="top" wrapText="1"/>
    </xf>
    <xf numFmtId="170" fontId="12" fillId="0" borderId="48" xfId="0" applyNumberFormat="1" applyFont="1" applyBorder="1" applyProtection="1"/>
    <xf numFmtId="170" fontId="0" fillId="0" borderId="22" xfId="0" applyNumberFormat="1" applyBorder="1" applyProtection="1"/>
    <xf numFmtId="0" fontId="11" fillId="0" borderId="49" xfId="0" applyFont="1" applyBorder="1" applyProtection="1"/>
    <xf numFmtId="170" fontId="12" fillId="8" borderId="36" xfId="0" applyNumberFormat="1" applyFont="1" applyFill="1" applyBorder="1" applyProtection="1"/>
    <xf numFmtId="0" fontId="11" fillId="0" borderId="43" xfId="0" applyFont="1" applyFill="1" applyBorder="1" applyProtection="1"/>
    <xf numFmtId="0" fontId="11" fillId="9" borderId="50" xfId="0" applyFont="1" applyFill="1" applyBorder="1" applyProtection="1"/>
    <xf numFmtId="0" fontId="4" fillId="9" borderId="2" xfId="0" applyFont="1" applyFill="1" applyBorder="1" applyProtection="1"/>
    <xf numFmtId="170" fontId="4" fillId="9" borderId="44" xfId="0" applyNumberFormat="1" applyFont="1" applyFill="1" applyBorder="1" applyProtection="1"/>
    <xf numFmtId="0" fontId="11" fillId="3" borderId="11" xfId="0" applyFont="1" applyFill="1" applyBorder="1" applyAlignment="1" applyProtection="1">
      <alignment horizontal="left" vertical="top" wrapText="1"/>
    </xf>
    <xf numFmtId="0" fontId="11" fillId="3" borderId="35" xfId="0" quotePrefix="1" applyFont="1" applyFill="1" applyBorder="1" applyAlignment="1" applyProtection="1">
      <alignment horizontal="center" vertical="top" wrapText="1"/>
    </xf>
    <xf numFmtId="7" fontId="11" fillId="3" borderId="23" xfId="0" applyNumberFormat="1" applyFont="1" applyFill="1" applyBorder="1" applyAlignment="1" applyProtection="1">
      <alignment vertical="top" wrapText="1"/>
    </xf>
    <xf numFmtId="0" fontId="0" fillId="0" borderId="0" xfId="0" pivotButton="1"/>
    <xf numFmtId="0" fontId="0" fillId="0" borderId="0" xfId="0" applyAlignment="1">
      <alignment horizontal="left"/>
    </xf>
    <xf numFmtId="0" fontId="0" fillId="0" borderId="0" xfId="0" applyAlignment="1">
      <alignment horizontal="left" indent="1"/>
    </xf>
    <xf numFmtId="0" fontId="3" fillId="0" borderId="51" xfId="0" applyFont="1" applyBorder="1" applyAlignment="1">
      <alignment horizontal="left"/>
    </xf>
    <xf numFmtId="0" fontId="3" fillId="0" borderId="0" xfId="0" applyFont="1"/>
    <xf numFmtId="0" fontId="3" fillId="0" borderId="0" xfId="0" applyFont="1" applyAlignment="1">
      <alignment horizontal="left"/>
    </xf>
    <xf numFmtId="0" fontId="0" fillId="0" borderId="0" xfId="0" applyBorder="1"/>
    <xf numFmtId="0" fontId="6" fillId="3" borderId="37" xfId="0" applyFont="1" applyFill="1" applyBorder="1"/>
    <xf numFmtId="0" fontId="4" fillId="0" borderId="43" xfId="0" applyFont="1" applyBorder="1"/>
    <xf numFmtId="0" fontId="0" fillId="0" borderId="52" xfId="0" applyBorder="1"/>
    <xf numFmtId="0" fontId="4" fillId="0" borderId="47" xfId="0" applyFont="1" applyBorder="1"/>
    <xf numFmtId="0" fontId="4" fillId="0" borderId="0" xfId="0" applyFont="1" applyFill="1" applyBorder="1"/>
    <xf numFmtId="0" fontId="7" fillId="0" borderId="13" xfId="1" applyBorder="1" applyAlignment="1" applyProtection="1">
      <alignment horizontal="center"/>
    </xf>
    <xf numFmtId="0" fontId="7" fillId="0" borderId="22" xfId="1" applyBorder="1" applyAlignment="1" applyProtection="1">
      <alignment horizontal="center"/>
    </xf>
    <xf numFmtId="0" fontId="20" fillId="0" borderId="7" xfId="0" applyFont="1" applyFill="1" applyBorder="1" applyProtection="1"/>
    <xf numFmtId="0" fontId="19" fillId="0" borderId="8" xfId="0" applyFont="1" applyFill="1" applyBorder="1" applyProtection="1"/>
    <xf numFmtId="0" fontId="6" fillId="3" borderId="1" xfId="0" applyFont="1" applyFill="1" applyBorder="1" applyProtection="1"/>
    <xf numFmtId="0" fontId="19" fillId="3" borderId="2" xfId="0" applyFont="1" applyFill="1" applyBorder="1" applyProtection="1"/>
    <xf numFmtId="0" fontId="19" fillId="4" borderId="2" xfId="0" applyFont="1" applyFill="1" applyBorder="1" applyProtection="1"/>
    <xf numFmtId="0" fontId="7" fillId="4" borderId="2" xfId="1" applyFill="1" applyBorder="1" applyAlignment="1" applyProtection="1">
      <alignment horizontal="center"/>
    </xf>
    <xf numFmtId="0" fontId="6" fillId="4" borderId="44" xfId="0" applyFont="1" applyFill="1" applyBorder="1" applyAlignment="1" applyProtection="1">
      <alignment horizontal="center"/>
    </xf>
    <xf numFmtId="0" fontId="6" fillId="0" borderId="8" xfId="0" applyFont="1" applyFill="1" applyBorder="1" applyProtection="1"/>
    <xf numFmtId="0" fontId="0" fillId="3" borderId="2" xfId="0" applyFill="1" applyBorder="1" applyProtection="1"/>
    <xf numFmtId="0" fontId="6" fillId="4" borderId="2" xfId="0" applyFont="1" applyFill="1" applyBorder="1" applyAlignment="1" applyProtection="1">
      <alignment horizontal="center"/>
    </xf>
    <xf numFmtId="0" fontId="0" fillId="4" borderId="2" xfId="0" applyFill="1" applyBorder="1" applyAlignment="1" applyProtection="1">
      <alignment horizontal="center"/>
    </xf>
    <xf numFmtId="0" fontId="0" fillId="0" borderId="44" xfId="0" applyBorder="1"/>
    <xf numFmtId="0" fontId="20" fillId="0" borderId="0" xfId="0" applyFont="1" applyBorder="1"/>
    <xf numFmtId="0" fontId="5" fillId="0" borderId="43" xfId="0" applyFont="1" applyBorder="1"/>
    <xf numFmtId="0" fontId="2" fillId="0" borderId="0" xfId="1" applyFont="1" applyBorder="1" applyAlignment="1" applyProtection="1"/>
    <xf numFmtId="0" fontId="5" fillId="0" borderId="43" xfId="0" applyFont="1" applyFill="1" applyBorder="1"/>
    <xf numFmtId="0" fontId="20" fillId="0" borderId="47" xfId="0" applyFont="1" applyFill="1" applyBorder="1"/>
    <xf numFmtId="0" fontId="4" fillId="0" borderId="52" xfId="0" applyFont="1" applyBorder="1"/>
    <xf numFmtId="0" fontId="5" fillId="3" borderId="34" xfId="0" applyFont="1" applyFill="1" applyBorder="1"/>
    <xf numFmtId="0" fontId="0" fillId="0" borderId="0" xfId="0" applyProtection="1">
      <protection locked="0"/>
    </xf>
    <xf numFmtId="0" fontId="20" fillId="0" borderId="0" xfId="0" applyFont="1" applyBorder="1" applyProtection="1"/>
    <xf numFmtId="0" fontId="0" fillId="3" borderId="5" xfId="0" applyFill="1" applyBorder="1" applyProtection="1"/>
    <xf numFmtId="0" fontId="6" fillId="0" borderId="7" xfId="0" applyFont="1" applyBorder="1" applyProtection="1"/>
    <xf numFmtId="0" fontId="6" fillId="0" borderId="0" xfId="0" applyFont="1" applyBorder="1" applyProtection="1"/>
    <xf numFmtId="0" fontId="2" fillId="0" borderId="0" xfId="0" applyFont="1" applyBorder="1" applyProtection="1"/>
    <xf numFmtId="0" fontId="5" fillId="0" borderId="2" xfId="0" applyFont="1" applyBorder="1" applyProtection="1"/>
    <xf numFmtId="0" fontId="5" fillId="0" borderId="44" xfId="0" applyFont="1" applyBorder="1" applyProtection="1"/>
    <xf numFmtId="0" fontId="18" fillId="0" borderId="7" xfId="0" applyFont="1" applyBorder="1" applyProtection="1"/>
    <xf numFmtId="0" fontId="5" fillId="0" borderId="7" xfId="0" applyFont="1" applyFill="1" applyBorder="1" applyProtection="1"/>
    <xf numFmtId="0" fontId="5" fillId="0" borderId="27" xfId="0" applyFont="1" applyFill="1" applyBorder="1" applyProtection="1"/>
    <xf numFmtId="0" fontId="18" fillId="0" borderId="28" xfId="0" applyFont="1" applyFill="1" applyBorder="1" applyProtection="1"/>
    <xf numFmtId="0" fontId="3" fillId="4" borderId="14" xfId="0" applyFont="1" applyFill="1" applyBorder="1" applyProtection="1"/>
    <xf numFmtId="0" fontId="0" fillId="4" borderId="15" xfId="0" applyFill="1" applyBorder="1" applyProtection="1"/>
    <xf numFmtId="0" fontId="0" fillId="0" borderId="15" xfId="0" applyBorder="1" applyProtection="1"/>
    <xf numFmtId="0" fontId="0" fillId="0" borderId="7" xfId="0" quotePrefix="1" applyBorder="1" applyProtection="1"/>
    <xf numFmtId="0" fontId="0" fillId="0" borderId="0" xfId="0" quotePrefix="1" applyBorder="1" applyProtection="1"/>
    <xf numFmtId="0" fontId="0" fillId="0" borderId="28" xfId="0" quotePrefix="1" applyBorder="1" applyProtection="1"/>
    <xf numFmtId="0" fontId="0" fillId="0" borderId="48" xfId="0" applyBorder="1" applyProtection="1"/>
    <xf numFmtId="170" fontId="12" fillId="7" borderId="46" xfId="0" applyNumberFormat="1" applyFont="1" applyFill="1" applyBorder="1" applyProtection="1"/>
    <xf numFmtId="0" fontId="0" fillId="0" borderId="1" xfId="0" applyBorder="1" applyProtection="1"/>
    <xf numFmtId="0" fontId="0" fillId="0" borderId="44" xfId="0" applyBorder="1" applyProtection="1"/>
    <xf numFmtId="0" fontId="0" fillId="4" borderId="1" xfId="0" applyFill="1" applyBorder="1" applyProtection="1"/>
    <xf numFmtId="0" fontId="0" fillId="4" borderId="2" xfId="0" applyFill="1" applyBorder="1" applyProtection="1"/>
    <xf numFmtId="0" fontId="0" fillId="4" borderId="44" xfId="0" applyFill="1" applyBorder="1" applyProtection="1"/>
    <xf numFmtId="0" fontId="4" fillId="0" borderId="0" xfId="0" applyFont="1" applyFill="1" applyBorder="1" applyProtection="1"/>
    <xf numFmtId="0" fontId="4" fillId="4" borderId="1" xfId="0" applyFont="1" applyFill="1" applyBorder="1" applyProtection="1"/>
    <xf numFmtId="0" fontId="7" fillId="4" borderId="3" xfId="1" quotePrefix="1" applyFill="1" applyBorder="1" applyAlignment="1" applyProtection="1"/>
    <xf numFmtId="0" fontId="3" fillId="4" borderId="14" xfId="0" quotePrefix="1" applyFont="1" applyFill="1" applyBorder="1" applyProtection="1"/>
    <xf numFmtId="0" fontId="7" fillId="0" borderId="0" xfId="1" applyBorder="1" applyAlignment="1" applyProtection="1"/>
    <xf numFmtId="0" fontId="0" fillId="3" borderId="21" xfId="0" applyFill="1" applyBorder="1" applyProtection="1"/>
    <xf numFmtId="0" fontId="12" fillId="7" borderId="22" xfId="0" applyFont="1" applyFill="1" applyBorder="1" applyProtection="1"/>
    <xf numFmtId="164" fontId="11" fillId="0" borderId="0" xfId="0" quotePrefix="1" applyNumberFormat="1" applyFont="1" applyFill="1" applyBorder="1" applyAlignment="1" applyProtection="1">
      <alignment horizontal="center"/>
    </xf>
    <xf numFmtId="7" fontId="0" fillId="0" borderId="0" xfId="0" applyNumberFormat="1"/>
    <xf numFmtId="164" fontId="0" fillId="0" borderId="0" xfId="0" applyNumberFormat="1"/>
    <xf numFmtId="170" fontId="0" fillId="0" borderId="2" xfId="0" applyNumberFormat="1" applyBorder="1" applyProtection="1"/>
    <xf numFmtId="0" fontId="11" fillId="3" borderId="4" xfId="0" applyFont="1" applyFill="1" applyBorder="1" applyProtection="1"/>
    <xf numFmtId="0" fontId="4" fillId="3" borderId="5" xfId="0" applyFont="1" applyFill="1" applyBorder="1" applyProtection="1"/>
    <xf numFmtId="0" fontId="0" fillId="4" borderId="16" xfId="0" applyFill="1" applyBorder="1" applyProtection="1"/>
    <xf numFmtId="0" fontId="11" fillId="6" borderId="20" xfId="0" applyFont="1" applyFill="1" applyBorder="1" applyProtection="1"/>
    <xf numFmtId="0" fontId="12" fillId="7" borderId="11" xfId="0" applyFont="1" applyFill="1" applyBorder="1" applyProtection="1"/>
    <xf numFmtId="0" fontId="0" fillId="0" borderId="32" xfId="0" applyBorder="1" applyProtection="1"/>
    <xf numFmtId="0" fontId="12" fillId="0" borderId="53" xfId="0" applyFont="1" applyBorder="1" applyProtection="1"/>
    <xf numFmtId="0" fontId="11" fillId="0" borderId="54" xfId="0" applyFont="1" applyBorder="1" applyProtection="1"/>
    <xf numFmtId="170" fontId="12" fillId="7" borderId="8" xfId="0" applyNumberFormat="1" applyFont="1" applyFill="1" applyBorder="1" applyProtection="1"/>
    <xf numFmtId="0" fontId="11" fillId="9" borderId="55" xfId="0" applyFont="1" applyFill="1" applyBorder="1" applyProtection="1"/>
    <xf numFmtId="0" fontId="11" fillId="0" borderId="0" xfId="0" applyFont="1" applyFill="1" applyBorder="1" applyAlignment="1" applyProtection="1">
      <alignment vertical="top" wrapText="1"/>
    </xf>
    <xf numFmtId="170" fontId="12" fillId="0" borderId="40" xfId="0" applyNumberFormat="1" applyFont="1" applyFill="1" applyBorder="1" applyAlignment="1" applyProtection="1">
      <alignment horizontal="right"/>
      <protection locked="0"/>
    </xf>
    <xf numFmtId="0" fontId="11" fillId="4" borderId="1" xfId="0" applyFont="1" applyFill="1" applyBorder="1" applyProtection="1"/>
    <xf numFmtId="0" fontId="4" fillId="4" borderId="2" xfId="0" applyFont="1" applyFill="1" applyBorder="1" applyProtection="1"/>
    <xf numFmtId="0" fontId="0" fillId="4" borderId="2" xfId="0" applyFill="1" applyBorder="1"/>
    <xf numFmtId="0" fontId="0" fillId="4" borderId="44" xfId="0" applyFill="1" applyBorder="1"/>
    <xf numFmtId="0" fontId="4" fillId="4" borderId="14" xfId="0" applyFont="1" applyFill="1" applyBorder="1" applyProtection="1"/>
    <xf numFmtId="0" fontId="4" fillId="4" borderId="15" xfId="0" applyFont="1" applyFill="1" applyBorder="1" applyProtection="1"/>
    <xf numFmtId="0" fontId="5" fillId="0" borderId="27" xfId="0" applyFont="1" applyBorder="1" applyProtection="1"/>
    <xf numFmtId="0" fontId="6" fillId="3" borderId="2" xfId="0" applyFont="1" applyFill="1" applyBorder="1" applyProtection="1"/>
    <xf numFmtId="0" fontId="4" fillId="0" borderId="2" xfId="0" applyFont="1" applyBorder="1" applyProtection="1"/>
    <xf numFmtId="0" fontId="3" fillId="0" borderId="55" xfId="0" applyFont="1" applyBorder="1"/>
    <xf numFmtId="0" fontId="3" fillId="0" borderId="50" xfId="0" applyFont="1" applyBorder="1"/>
    <xf numFmtId="44" fontId="3" fillId="0" borderId="50" xfId="7" applyFont="1" applyBorder="1"/>
    <xf numFmtId="0" fontId="0" fillId="0" borderId="15" xfId="0" applyBorder="1" applyProtection="1">
      <protection locked="0"/>
    </xf>
    <xf numFmtId="0" fontId="0" fillId="0" borderId="16" xfId="0" applyBorder="1" applyProtection="1">
      <protection locked="0"/>
    </xf>
    <xf numFmtId="0" fontId="0" fillId="0" borderId="7" xfId="0" applyBorder="1" applyProtection="1">
      <protection locked="0"/>
    </xf>
    <xf numFmtId="0" fontId="0" fillId="0" borderId="0" xfId="0" quotePrefix="1" applyBorder="1" applyProtection="1">
      <protection locked="0"/>
    </xf>
    <xf numFmtId="0" fontId="0" fillId="0" borderId="0" xfId="0" applyBorder="1" applyProtection="1">
      <protection locked="0"/>
    </xf>
    <xf numFmtId="0" fontId="0" fillId="0" borderId="8" xfId="0" applyBorder="1" applyProtection="1">
      <protection locked="0"/>
    </xf>
    <xf numFmtId="170" fontId="12" fillId="0" borderId="22" xfId="0" applyNumberFormat="1" applyFont="1" applyBorder="1" applyAlignment="1" applyProtection="1">
      <alignment vertical="top"/>
    </xf>
    <xf numFmtId="170" fontId="12" fillId="0" borderId="40" xfId="0" applyNumberFormat="1" applyFont="1" applyBorder="1" applyAlignment="1" applyProtection="1">
      <alignment horizontal="right" vertical="top"/>
    </xf>
    <xf numFmtId="0" fontId="0" fillId="0" borderId="0" xfId="0" applyAlignment="1">
      <alignment vertical="top"/>
    </xf>
    <xf numFmtId="170" fontId="12" fillId="0" borderId="22" xfId="0" applyNumberFormat="1" applyFont="1" applyFill="1" applyBorder="1" applyAlignment="1" applyProtection="1">
      <alignment vertical="top"/>
    </xf>
    <xf numFmtId="0" fontId="11" fillId="0" borderId="32" xfId="0" applyFont="1" applyBorder="1" applyAlignment="1" applyProtection="1">
      <alignment vertical="top" wrapText="1"/>
    </xf>
    <xf numFmtId="170" fontId="12" fillId="0" borderId="40" xfId="0" applyNumberFormat="1" applyFont="1" applyFill="1" applyBorder="1" applyAlignment="1" applyProtection="1">
      <alignment horizontal="right" vertical="top"/>
    </xf>
    <xf numFmtId="0" fontId="11" fillId="0" borderId="32" xfId="0" quotePrefix="1" applyFont="1" applyBorder="1" applyAlignment="1" applyProtection="1">
      <alignment vertical="top"/>
    </xf>
    <xf numFmtId="170" fontId="12" fillId="0" borderId="40" xfId="0" applyNumberFormat="1" applyFont="1" applyFill="1" applyBorder="1" applyAlignment="1" applyProtection="1">
      <alignment horizontal="right" vertical="top" wrapText="1"/>
    </xf>
    <xf numFmtId="0" fontId="12" fillId="0" borderId="32" xfId="0" applyFont="1" applyBorder="1" applyAlignment="1" applyProtection="1">
      <alignment vertical="top"/>
    </xf>
    <xf numFmtId="170" fontId="12" fillId="0" borderId="40" xfId="0" applyNumberFormat="1" applyFont="1" applyFill="1" applyBorder="1" applyAlignment="1" applyProtection="1">
      <alignment horizontal="right" vertical="top"/>
      <protection locked="0"/>
    </xf>
    <xf numFmtId="0" fontId="12" fillId="0" borderId="53" xfId="0" applyFont="1" applyBorder="1" applyAlignment="1" applyProtection="1">
      <alignment vertical="top"/>
    </xf>
    <xf numFmtId="170" fontId="12" fillId="0" borderId="48" xfId="0" applyNumberFormat="1" applyFont="1" applyBorder="1" applyAlignment="1" applyProtection="1">
      <alignment vertical="top"/>
    </xf>
    <xf numFmtId="0" fontId="0" fillId="0" borderId="15" xfId="0" applyBorder="1"/>
    <xf numFmtId="0" fontId="0" fillId="0" borderId="0" xfId="0" applyAlignment="1" applyProtection="1">
      <alignment vertical="top"/>
    </xf>
    <xf numFmtId="0" fontId="11" fillId="0" borderId="22" xfId="0" applyFont="1" applyBorder="1" applyAlignment="1" applyProtection="1">
      <alignment vertical="top"/>
    </xf>
    <xf numFmtId="170" fontId="12" fillId="0" borderId="21" xfId="0" applyNumberFormat="1" applyFont="1" applyBorder="1" applyAlignment="1" applyProtection="1">
      <alignment horizontal="right" vertical="top"/>
    </xf>
    <xf numFmtId="0" fontId="0" fillId="0" borderId="46" xfId="0" applyBorder="1" applyAlignment="1" applyProtection="1">
      <alignment vertical="top"/>
    </xf>
    <xf numFmtId="170" fontId="0" fillId="0" borderId="22" xfId="0" applyNumberFormat="1" applyBorder="1" applyAlignment="1" applyProtection="1">
      <alignment vertical="top"/>
    </xf>
    <xf numFmtId="49" fontId="12" fillId="2" borderId="22" xfId="0" applyNumberFormat="1" applyFont="1" applyFill="1" applyBorder="1" applyAlignment="1" applyProtection="1">
      <alignment vertical="top" wrapText="1"/>
      <protection locked="0"/>
    </xf>
    <xf numFmtId="49" fontId="11" fillId="0" borderId="22" xfId="0" applyNumberFormat="1" applyFont="1" applyBorder="1" applyAlignment="1" applyProtection="1">
      <alignment vertical="top" wrapText="1"/>
    </xf>
    <xf numFmtId="49" fontId="11" fillId="0" borderId="22" xfId="0" quotePrefix="1" applyNumberFormat="1" applyFont="1" applyBorder="1" applyAlignment="1" applyProtection="1">
      <alignment vertical="top"/>
    </xf>
    <xf numFmtId="49" fontId="0" fillId="0" borderId="22" xfId="0" applyNumberFormat="1" applyBorder="1" applyAlignment="1" applyProtection="1">
      <alignment vertical="top"/>
    </xf>
    <xf numFmtId="49" fontId="12" fillId="0" borderId="22" xfId="0" applyNumberFormat="1" applyFont="1" applyBorder="1" applyAlignment="1" applyProtection="1">
      <alignment vertical="top"/>
    </xf>
    <xf numFmtId="49" fontId="12" fillId="0" borderId="48" xfId="0" applyNumberFormat="1" applyFont="1" applyBorder="1" applyAlignment="1" applyProtection="1">
      <alignment vertical="top"/>
    </xf>
    <xf numFmtId="49" fontId="0" fillId="0" borderId="0" xfId="0" applyNumberFormat="1" applyAlignment="1" applyProtection="1">
      <alignment vertical="top"/>
    </xf>
    <xf numFmtId="49" fontId="0" fillId="0" borderId="46" xfId="0" applyNumberFormat="1" applyBorder="1" applyAlignment="1" applyProtection="1">
      <alignment vertical="top"/>
    </xf>
    <xf numFmtId="49" fontId="0" fillId="0" borderId="0" xfId="0" applyNumberFormat="1" applyAlignment="1">
      <alignment vertical="top"/>
    </xf>
    <xf numFmtId="49" fontId="12" fillId="2" borderId="20" xfId="0" applyNumberFormat="1" applyFont="1" applyFill="1" applyBorder="1" applyAlignment="1" applyProtection="1">
      <alignment horizontal="centerContinuous" vertical="top" wrapText="1"/>
      <protection locked="0"/>
    </xf>
    <xf numFmtId="49" fontId="12" fillId="2" borderId="37" xfId="0" applyNumberFormat="1" applyFont="1" applyFill="1" applyBorder="1" applyAlignment="1" applyProtection="1">
      <alignment horizontal="centerContinuous" vertical="top" wrapText="1"/>
      <protection locked="0"/>
    </xf>
    <xf numFmtId="49" fontId="12" fillId="2" borderId="34" xfId="0" applyNumberFormat="1" applyFont="1" applyFill="1" applyBorder="1" applyAlignment="1" applyProtection="1">
      <alignment horizontal="centerContinuous" vertical="top" wrapText="1"/>
      <protection locked="0"/>
    </xf>
    <xf numFmtId="49" fontId="12" fillId="2" borderId="52" xfId="0" applyNumberFormat="1" applyFont="1" applyFill="1" applyBorder="1" applyAlignment="1" applyProtection="1">
      <alignment horizontal="centerContinuous" vertical="top" wrapText="1"/>
      <protection locked="0"/>
    </xf>
    <xf numFmtId="49" fontId="5" fillId="2" borderId="37" xfId="0" applyNumberFormat="1" applyFont="1" applyFill="1" applyBorder="1" applyAlignment="1" applyProtection="1">
      <alignment horizontal="centerContinuous" vertical="top" wrapText="1"/>
      <protection locked="0"/>
    </xf>
    <xf numFmtId="0" fontId="0" fillId="12" borderId="7" xfId="0" applyFill="1" applyBorder="1" applyAlignment="1" applyProtection="1">
      <alignment vertical="top" wrapText="1"/>
      <protection locked="0"/>
    </xf>
    <xf numFmtId="166" fontId="12" fillId="0" borderId="22" xfId="0" applyNumberFormat="1" applyFont="1" applyFill="1" applyBorder="1" applyAlignment="1" applyProtection="1">
      <alignment vertical="top" wrapText="1"/>
    </xf>
    <xf numFmtId="7" fontId="12" fillId="0" borderId="22" xfId="0" applyNumberFormat="1" applyFont="1" applyFill="1" applyBorder="1" applyAlignment="1" applyProtection="1">
      <alignment vertical="top" wrapText="1"/>
    </xf>
    <xf numFmtId="0" fontId="12" fillId="2" borderId="22" xfId="0" applyFont="1" applyFill="1" applyBorder="1" applyAlignment="1" applyProtection="1">
      <alignment horizontal="left" vertical="top" wrapText="1"/>
      <protection locked="0"/>
    </xf>
    <xf numFmtId="166" fontId="12" fillId="0" borderId="22" xfId="0" applyNumberFormat="1" applyFont="1" applyFill="1" applyBorder="1" applyAlignment="1" applyProtection="1">
      <alignment vertical="top" wrapText="1"/>
      <protection locked="0"/>
    </xf>
    <xf numFmtId="7" fontId="12" fillId="0" borderId="22" xfId="0" applyNumberFormat="1" applyFont="1" applyFill="1" applyBorder="1" applyAlignment="1" applyProtection="1">
      <alignment vertical="top" wrapText="1"/>
      <protection locked="0"/>
    </xf>
    <xf numFmtId="7" fontId="0" fillId="0" borderId="0" xfId="0" applyNumberFormat="1" applyProtection="1">
      <protection locked="0"/>
    </xf>
    <xf numFmtId="0" fontId="12" fillId="0" borderId="7" xfId="0" applyFont="1" applyBorder="1" applyProtection="1">
      <protection locked="0"/>
    </xf>
    <xf numFmtId="169" fontId="12" fillId="0" borderId="22" xfId="0" applyNumberFormat="1" applyFont="1" applyFill="1" applyBorder="1" applyAlignment="1" applyProtection="1">
      <alignment vertical="top" wrapText="1"/>
      <protection locked="0"/>
    </xf>
    <xf numFmtId="169" fontId="12" fillId="0" borderId="22" xfId="0" applyNumberFormat="1" applyFont="1" applyBorder="1" applyAlignment="1" applyProtection="1">
      <alignment vertical="top" wrapText="1"/>
      <protection locked="0"/>
    </xf>
    <xf numFmtId="7" fontId="12" fillId="3" borderId="23" xfId="0" applyNumberFormat="1" applyFont="1" applyFill="1" applyBorder="1" applyAlignment="1" applyProtection="1">
      <alignment vertical="top" wrapText="1"/>
      <protection locked="0"/>
    </xf>
    <xf numFmtId="164" fontId="11" fillId="0" borderId="0" xfId="0" quotePrefix="1" applyNumberFormat="1" applyFont="1" applyFill="1" applyBorder="1" applyAlignment="1" applyProtection="1">
      <alignment horizontal="center"/>
      <protection locked="0"/>
    </xf>
    <xf numFmtId="0" fontId="5" fillId="0" borderId="7" xfId="0" applyFont="1" applyBorder="1" applyProtection="1">
      <protection locked="0"/>
    </xf>
    <xf numFmtId="0" fontId="0" fillId="0" borderId="0" xfId="0" quotePrefix="1" applyFill="1" applyBorder="1" applyProtection="1"/>
    <xf numFmtId="0" fontId="0" fillId="0" borderId="28" xfId="0" quotePrefix="1" applyFill="1" applyBorder="1" applyProtection="1"/>
    <xf numFmtId="0" fontId="3" fillId="0" borderId="0" xfId="0" applyFont="1" applyBorder="1" applyProtection="1"/>
    <xf numFmtId="0" fontId="3" fillId="4" borderId="15" xfId="0" applyFont="1" applyFill="1" applyBorder="1" applyProtection="1"/>
    <xf numFmtId="164" fontId="0" fillId="13" borderId="3" xfId="0" applyNumberFormat="1" applyFill="1" applyBorder="1"/>
    <xf numFmtId="0" fontId="0" fillId="0" borderId="3" xfId="0" applyBorder="1"/>
    <xf numFmtId="170" fontId="0" fillId="0" borderId="3" xfId="0" applyNumberFormat="1" applyBorder="1"/>
    <xf numFmtId="0" fontId="0" fillId="0" borderId="2" xfId="0" applyBorder="1" applyAlignment="1">
      <alignment horizontal="centerContinuous" vertical="top" wrapText="1"/>
    </xf>
    <xf numFmtId="0" fontId="0" fillId="0" borderId="44" xfId="0" applyBorder="1" applyAlignment="1">
      <alignment horizontal="centerContinuous" vertical="top" wrapText="1"/>
    </xf>
    <xf numFmtId="0" fontId="3" fillId="0" borderId="34" xfId="0" applyFont="1" applyBorder="1" applyProtection="1"/>
    <xf numFmtId="0" fontId="0" fillId="0" borderId="34" xfId="0" applyBorder="1" applyProtection="1"/>
    <xf numFmtId="0" fontId="4" fillId="10" borderId="56" xfId="0" applyFont="1" applyFill="1" applyBorder="1" applyProtection="1"/>
    <xf numFmtId="0" fontId="4" fillId="0" borderId="21" xfId="0" applyFont="1" applyBorder="1" applyProtection="1"/>
    <xf numFmtId="0" fontId="4" fillId="2" borderId="37" xfId="0" applyFont="1" applyFill="1" applyBorder="1" applyProtection="1"/>
    <xf numFmtId="0" fontId="3" fillId="0" borderId="21" xfId="0" applyFont="1" applyBorder="1" applyProtection="1"/>
    <xf numFmtId="0" fontId="4" fillId="11" borderId="37" xfId="0" applyFont="1" applyFill="1" applyBorder="1" applyProtection="1"/>
    <xf numFmtId="0" fontId="4" fillId="2" borderId="47" xfId="0" applyFont="1" applyFill="1" applyBorder="1" applyProtection="1"/>
    <xf numFmtId="0" fontId="3" fillId="0" borderId="41" xfId="0" applyFont="1" applyBorder="1" applyProtection="1"/>
    <xf numFmtId="0" fontId="4" fillId="12" borderId="37" xfId="0" applyFont="1" applyFill="1" applyBorder="1" applyProtection="1"/>
    <xf numFmtId="0" fontId="0" fillId="0" borderId="40" xfId="0" applyBorder="1" applyProtection="1"/>
    <xf numFmtId="0" fontId="4" fillId="0" borderId="45" xfId="0" applyFont="1" applyFill="1" applyBorder="1" applyProtection="1"/>
    <xf numFmtId="0" fontId="3" fillId="0" borderId="25" xfId="0" applyFont="1" applyBorder="1" applyProtection="1"/>
    <xf numFmtId="0" fontId="4" fillId="14" borderId="45" xfId="0" applyFont="1" applyFill="1" applyBorder="1" applyProtection="1"/>
    <xf numFmtId="0" fontId="3" fillId="0" borderId="57" xfId="0" applyFont="1" applyBorder="1" applyProtection="1"/>
    <xf numFmtId="0" fontId="0" fillId="0" borderId="57" xfId="0" applyBorder="1" applyProtection="1"/>
    <xf numFmtId="0" fontId="0" fillId="0" borderId="25" xfId="0" applyBorder="1" applyProtection="1"/>
    <xf numFmtId="49" fontId="0" fillId="0" borderId="0" xfId="0" applyNumberFormat="1" applyBorder="1" applyProtection="1"/>
    <xf numFmtId="0" fontId="25" fillId="0" borderId="3" xfId="0" quotePrefix="1" applyFont="1" applyBorder="1" applyProtection="1"/>
    <xf numFmtId="0" fontId="0" fillId="0" borderId="22" xfId="0" applyBorder="1" applyProtection="1"/>
    <xf numFmtId="0" fontId="0" fillId="6" borderId="22" xfId="0" applyFill="1" applyBorder="1" applyAlignment="1" applyProtection="1">
      <alignment horizontal="centerContinuous" vertical="top"/>
    </xf>
    <xf numFmtId="0" fontId="0" fillId="7" borderId="22" xfId="0" applyFill="1" applyBorder="1" applyProtection="1"/>
    <xf numFmtId="0" fontId="0" fillId="0" borderId="22" xfId="0" applyBorder="1" applyAlignment="1" applyProtection="1">
      <alignment vertical="top" wrapText="1"/>
    </xf>
    <xf numFmtId="0" fontId="0" fillId="0" borderId="22" xfId="0" applyBorder="1" applyAlignment="1" applyProtection="1">
      <alignment vertical="top"/>
    </xf>
    <xf numFmtId="0" fontId="3" fillId="0" borderId="22" xfId="0" applyFont="1" applyBorder="1" applyProtection="1"/>
    <xf numFmtId="0" fontId="0" fillId="4" borderId="0" xfId="0" applyFill="1" applyProtection="1"/>
    <xf numFmtId="171" fontId="0" fillId="0" borderId="22" xfId="0" applyNumberFormat="1" applyBorder="1" applyProtection="1"/>
    <xf numFmtId="171" fontId="0" fillId="2" borderId="22" xfId="0" applyNumberFormat="1" applyFill="1" applyBorder="1" applyProtection="1">
      <protection locked="0"/>
    </xf>
    <xf numFmtId="171" fontId="3" fillId="0" borderId="22" xfId="0" applyNumberFormat="1" applyFont="1" applyBorder="1" applyProtection="1"/>
    <xf numFmtId="49" fontId="0" fillId="2" borderId="3" xfId="0" applyNumberFormat="1" applyFill="1" applyBorder="1" applyProtection="1">
      <protection locked="0"/>
    </xf>
    <xf numFmtId="49" fontId="0" fillId="2" borderId="22" xfId="0" applyNumberFormat="1" applyFill="1" applyBorder="1" applyProtection="1">
      <protection locked="0"/>
    </xf>
    <xf numFmtId="0" fontId="0" fillId="0" borderId="28" xfId="0" applyFill="1" applyBorder="1" applyProtection="1"/>
    <xf numFmtId="0" fontId="5" fillId="0" borderId="0" xfId="1" applyFont="1" applyBorder="1" applyAlignment="1" applyProtection="1"/>
    <xf numFmtId="0" fontId="11" fillId="0" borderId="30" xfId="0" applyFont="1" applyFill="1" applyBorder="1" applyAlignment="1" applyProtection="1">
      <alignment vertical="top" wrapText="1"/>
    </xf>
    <xf numFmtId="0" fontId="11" fillId="0" borderId="19" xfId="0" applyFont="1" applyFill="1" applyBorder="1" applyAlignment="1" applyProtection="1">
      <alignment vertical="top" wrapText="1"/>
    </xf>
    <xf numFmtId="49" fontId="0" fillId="0" borderId="0" xfId="0" applyNumberFormat="1"/>
    <xf numFmtId="171" fontId="0" fillId="0" borderId="0" xfId="0" applyNumberFormat="1"/>
    <xf numFmtId="0" fontId="4" fillId="4" borderId="2" xfId="0" applyNumberFormat="1" applyFont="1" applyFill="1" applyBorder="1" applyProtection="1"/>
    <xf numFmtId="0" fontId="0" fillId="0" borderId="0" xfId="0" applyNumberFormat="1"/>
    <xf numFmtId="0" fontId="11" fillId="0" borderId="22" xfId="0" applyNumberFormat="1" applyFont="1" applyFill="1" applyBorder="1" applyAlignment="1" applyProtection="1">
      <alignment vertical="top" wrapText="1"/>
    </xf>
    <xf numFmtId="0" fontId="3" fillId="0" borderId="50" xfId="0" applyNumberFormat="1" applyFont="1" applyBorder="1"/>
    <xf numFmtId="49" fontId="3" fillId="0" borderId="0" xfId="0" applyNumberFormat="1" applyFont="1"/>
    <xf numFmtId="49" fontId="11" fillId="0" borderId="18" xfId="0" applyNumberFormat="1" applyFont="1" applyFill="1" applyBorder="1" applyAlignment="1" applyProtection="1">
      <alignment vertical="top" wrapText="1"/>
    </xf>
    <xf numFmtId="0" fontId="11" fillId="0" borderId="18" xfId="0" applyFont="1" applyFill="1" applyBorder="1" applyAlignment="1" applyProtection="1">
      <alignment vertical="top" wrapText="1"/>
    </xf>
    <xf numFmtId="0" fontId="11" fillId="0" borderId="31" xfId="0" applyFont="1" applyFill="1" applyBorder="1" applyAlignment="1" applyProtection="1">
      <alignment vertical="top" wrapText="1"/>
    </xf>
    <xf numFmtId="0" fontId="11" fillId="0" borderId="17" xfId="0" applyFont="1" applyFill="1" applyBorder="1" applyAlignment="1" applyProtection="1">
      <alignment vertical="top" wrapText="1"/>
    </xf>
    <xf numFmtId="0" fontId="11" fillId="0" borderId="13" xfId="0" applyFont="1" applyFill="1" applyBorder="1" applyProtection="1"/>
    <xf numFmtId="0" fontId="4" fillId="0" borderId="13" xfId="0" applyFont="1" applyFill="1" applyBorder="1" applyProtection="1"/>
    <xf numFmtId="0" fontId="0" fillId="0" borderId="13" xfId="0" applyFill="1" applyBorder="1" applyProtection="1"/>
    <xf numFmtId="0" fontId="0" fillId="0" borderId="0" xfId="0" applyFill="1"/>
    <xf numFmtId="49" fontId="4" fillId="0" borderId="13" xfId="0" applyNumberFormat="1" applyFont="1" applyFill="1" applyBorder="1" applyProtection="1"/>
    <xf numFmtId="49" fontId="3" fillId="0" borderId="0" xfId="0" applyNumberFormat="1" applyFont="1" applyFill="1" applyProtection="1"/>
    <xf numFmtId="0" fontId="11" fillId="0" borderId="0" xfId="0" applyFont="1" applyFill="1" applyBorder="1" applyProtection="1"/>
    <xf numFmtId="49" fontId="0" fillId="4" borderId="0" xfId="0" applyNumberFormat="1" applyFill="1"/>
    <xf numFmtId="0" fontId="4" fillId="0" borderId="32" xfId="0" applyFont="1" applyBorder="1" applyProtection="1"/>
    <xf numFmtId="0" fontId="4" fillId="0" borderId="33" xfId="0" applyFont="1" applyBorder="1" applyProtection="1"/>
    <xf numFmtId="0" fontId="0" fillId="0" borderId="26" xfId="0" applyBorder="1" applyProtection="1"/>
    <xf numFmtId="0" fontId="4" fillId="0" borderId="32" xfId="0" applyFont="1" applyBorder="1" applyAlignment="1" applyProtection="1">
      <alignment vertical="top"/>
    </xf>
    <xf numFmtId="0" fontId="0" fillId="0" borderId="37" xfId="0" applyBorder="1" applyAlignment="1" applyProtection="1">
      <alignment vertical="top"/>
    </xf>
    <xf numFmtId="0" fontId="0" fillId="0" borderId="37" xfId="0" applyBorder="1" applyProtection="1"/>
    <xf numFmtId="49" fontId="5" fillId="2" borderId="52" xfId="0" applyNumberFormat="1" applyFont="1" applyFill="1" applyBorder="1" applyAlignment="1" applyProtection="1">
      <alignment horizontal="centerContinuous" vertical="top" wrapText="1"/>
      <protection locked="0"/>
    </xf>
    <xf numFmtId="49" fontId="0" fillId="0" borderId="13" xfId="0" applyNumberFormat="1" applyFill="1" applyBorder="1" applyAlignment="1" applyProtection="1">
      <alignment horizontal="centerContinuous" vertical="top"/>
    </xf>
    <xf numFmtId="49" fontId="0" fillId="0" borderId="58" xfId="0" applyNumberFormat="1" applyFill="1" applyBorder="1" applyAlignment="1" applyProtection="1">
      <alignment horizontal="centerContinuous" vertical="top"/>
    </xf>
    <xf numFmtId="49" fontId="3" fillId="0" borderId="26" xfId="0" applyNumberFormat="1" applyFont="1" applyBorder="1" applyAlignment="1">
      <alignment vertical="top"/>
    </xf>
    <xf numFmtId="49" fontId="11" fillId="0" borderId="22" xfId="0" applyNumberFormat="1" applyFont="1" applyFill="1" applyBorder="1" applyAlignment="1" applyProtection="1">
      <alignment vertical="top" wrapText="1"/>
    </xf>
    <xf numFmtId="49" fontId="4" fillId="4" borderId="2" xfId="0" applyNumberFormat="1" applyFont="1" applyFill="1" applyBorder="1" applyAlignment="1" applyProtection="1">
      <alignment vertical="top" wrapText="1"/>
    </xf>
    <xf numFmtId="49" fontId="0" fillId="0" borderId="0" xfId="0" applyNumberFormat="1" applyAlignment="1">
      <alignment vertical="top" wrapText="1"/>
    </xf>
    <xf numFmtId="49" fontId="0" fillId="0" borderId="22" xfId="0" applyNumberFormat="1" applyBorder="1" applyAlignment="1">
      <alignment vertical="top" wrapText="1"/>
    </xf>
    <xf numFmtId="0" fontId="4" fillId="4" borderId="2" xfId="0" applyNumberFormat="1" applyFont="1" applyFill="1" applyBorder="1" applyAlignment="1" applyProtection="1">
      <alignment vertical="top" wrapText="1"/>
    </xf>
    <xf numFmtId="0" fontId="0" fillId="0" borderId="0" xfId="0" applyNumberFormat="1" applyAlignment="1">
      <alignment vertical="top" wrapText="1"/>
    </xf>
    <xf numFmtId="0" fontId="3" fillId="0" borderId="50" xfId="0" applyNumberFormat="1" applyFont="1" applyBorder="1" applyAlignment="1">
      <alignment vertical="top" wrapText="1"/>
    </xf>
    <xf numFmtId="0" fontId="0" fillId="0" borderId="22" xfId="0" applyNumberFormat="1" applyBorder="1" applyAlignment="1">
      <alignment vertical="top"/>
    </xf>
    <xf numFmtId="14" fontId="0" fillId="0" borderId="22" xfId="0" applyNumberFormat="1" applyBorder="1" applyAlignment="1">
      <alignment vertical="top"/>
    </xf>
    <xf numFmtId="0" fontId="0" fillId="0" borderId="22" xfId="0" applyBorder="1" applyAlignment="1">
      <alignment vertical="top"/>
    </xf>
    <xf numFmtId="44" fontId="0" fillId="0" borderId="22" xfId="7" applyFont="1" applyBorder="1" applyAlignment="1">
      <alignment vertical="top"/>
    </xf>
    <xf numFmtId="44" fontId="0" fillId="0" borderId="0" xfId="0" applyNumberFormat="1" applyAlignment="1">
      <alignment vertical="top"/>
    </xf>
    <xf numFmtId="44" fontId="0" fillId="0" borderId="0" xfId="7" applyFont="1" applyAlignment="1">
      <alignment vertical="top"/>
    </xf>
    <xf numFmtId="0" fontId="24" fillId="0" borderId="0" xfId="0" applyNumberFormat="1" applyFont="1" applyFill="1" applyBorder="1" applyProtection="1"/>
    <xf numFmtId="0" fontId="3" fillId="0" borderId="7" xfId="0" applyFont="1" applyFill="1" applyBorder="1" applyProtection="1"/>
    <xf numFmtId="49" fontId="0" fillId="0" borderId="15" xfId="0" applyNumberFormat="1" applyBorder="1" applyAlignment="1">
      <alignment vertical="top" wrapText="1"/>
    </xf>
    <xf numFmtId="0" fontId="0" fillId="0" borderId="15" xfId="0" applyNumberFormat="1" applyBorder="1" applyAlignment="1">
      <alignment vertical="top" wrapText="1"/>
    </xf>
    <xf numFmtId="0" fontId="0" fillId="0" borderId="15" xfId="0" applyNumberFormat="1" applyBorder="1"/>
    <xf numFmtId="49" fontId="0" fillId="0" borderId="0" xfId="0" applyNumberFormat="1" applyBorder="1" applyAlignment="1">
      <alignment vertical="top" wrapText="1"/>
    </xf>
    <xf numFmtId="0" fontId="0" fillId="0" borderId="0" xfId="0" applyNumberFormat="1" applyBorder="1" applyAlignment="1">
      <alignment vertical="top" wrapText="1"/>
    </xf>
    <xf numFmtId="0" fontId="0" fillId="0" borderId="0" xfId="0" applyNumberFormat="1" applyBorder="1"/>
    <xf numFmtId="0" fontId="6" fillId="3" borderId="13" xfId="0" applyFont="1" applyFill="1" applyBorder="1" applyProtection="1"/>
    <xf numFmtId="49" fontId="5" fillId="0" borderId="28" xfId="0" applyNumberFormat="1" applyFont="1" applyFill="1" applyBorder="1" applyAlignment="1" applyProtection="1">
      <alignment vertical="top" wrapText="1"/>
      <protection locked="0"/>
    </xf>
    <xf numFmtId="0" fontId="0" fillId="4" borderId="15" xfId="0" quotePrefix="1" applyFill="1" applyBorder="1" applyProtection="1"/>
    <xf numFmtId="0" fontId="3" fillId="0" borderId="27" xfId="0" applyFont="1" applyFill="1" applyBorder="1" applyProtection="1"/>
    <xf numFmtId="0" fontId="0" fillId="4" borderId="15" xfId="0" applyFill="1" applyBorder="1" applyProtection="1">
      <protection locked="0"/>
    </xf>
    <xf numFmtId="0" fontId="6" fillId="0" borderId="59" xfId="0" applyFont="1" applyFill="1" applyBorder="1" applyAlignment="1" applyProtection="1">
      <alignment vertical="top"/>
    </xf>
    <xf numFmtId="0" fontId="6" fillId="0" borderId="15" xfId="0" applyFont="1" applyFill="1" applyBorder="1" applyAlignment="1" applyProtection="1">
      <alignment vertical="top"/>
    </xf>
    <xf numFmtId="0" fontId="0" fillId="0" borderId="60" xfId="0" applyFill="1" applyBorder="1" applyProtection="1"/>
    <xf numFmtId="0" fontId="6" fillId="0" borderId="16" xfId="0" applyFont="1" applyFill="1" applyBorder="1" applyAlignment="1" applyProtection="1">
      <alignment vertical="top"/>
    </xf>
    <xf numFmtId="0" fontId="11" fillId="0" borderId="30" xfId="0" quotePrefix="1" applyFont="1" applyFill="1" applyBorder="1" applyProtection="1"/>
    <xf numFmtId="0" fontId="0" fillId="0" borderId="31" xfId="0" applyFill="1" applyBorder="1" applyProtection="1"/>
    <xf numFmtId="0" fontId="0" fillId="0" borderId="5" xfId="0" applyFill="1" applyBorder="1" applyProtection="1"/>
    <xf numFmtId="0" fontId="0" fillId="0" borderId="17" xfId="0" applyFill="1" applyBorder="1" applyProtection="1"/>
    <xf numFmtId="164" fontId="0" fillId="4" borderId="19" xfId="0" applyNumberFormat="1" applyFill="1" applyBorder="1" applyProtection="1"/>
    <xf numFmtId="0" fontId="0" fillId="0" borderId="61" xfId="0" applyFill="1" applyBorder="1" applyProtection="1"/>
    <xf numFmtId="0" fontId="11" fillId="2" borderId="33" xfId="0" applyNumberFormat="1" applyFont="1" applyFill="1" applyBorder="1" applyProtection="1">
      <protection locked="0"/>
    </xf>
    <xf numFmtId="0" fontId="12" fillId="2" borderId="22" xfId="0" applyNumberFormat="1" applyFont="1" applyFill="1" applyBorder="1" applyAlignment="1" applyProtection="1">
      <alignment vertical="top" wrapText="1"/>
      <protection locked="0"/>
    </xf>
    <xf numFmtId="0" fontId="3" fillId="0" borderId="0" xfId="0" applyFont="1" applyBorder="1"/>
    <xf numFmtId="171" fontId="0" fillId="2" borderId="23" xfId="0" applyNumberFormat="1" applyFill="1" applyBorder="1" applyAlignment="1" applyProtection="1">
      <alignment vertical="top"/>
      <protection locked="0"/>
    </xf>
    <xf numFmtId="171" fontId="0" fillId="2" borderId="37" xfId="0" applyNumberFormat="1" applyFill="1" applyBorder="1" applyAlignment="1" applyProtection="1">
      <alignment vertical="top"/>
      <protection locked="0"/>
    </xf>
    <xf numFmtId="171" fontId="0" fillId="0" borderId="22" xfId="0" applyNumberFormat="1" applyBorder="1" applyAlignment="1">
      <alignment vertical="top"/>
    </xf>
    <xf numFmtId="0" fontId="3" fillId="0" borderId="33" xfId="0" applyFont="1" applyBorder="1" applyAlignment="1">
      <alignment vertical="top"/>
    </xf>
    <xf numFmtId="0" fontId="3" fillId="0" borderId="26" xfId="0" applyFont="1" applyBorder="1" applyAlignment="1">
      <alignment vertical="top"/>
    </xf>
    <xf numFmtId="0" fontId="3" fillId="0" borderId="26" xfId="0" applyNumberFormat="1" applyFont="1" applyBorder="1" applyAlignment="1">
      <alignment vertical="top"/>
    </xf>
    <xf numFmtId="171" fontId="3" fillId="0" borderId="45" xfId="0" applyNumberFormat="1" applyFont="1" applyBorder="1" applyAlignment="1">
      <alignment vertical="top"/>
    </xf>
    <xf numFmtId="44" fontId="3" fillId="0" borderId="29" xfId="7" applyFont="1" applyBorder="1" applyAlignment="1">
      <alignment vertical="top"/>
    </xf>
    <xf numFmtId="171" fontId="3" fillId="0" borderId="25" xfId="0" applyNumberFormat="1" applyFont="1" applyBorder="1" applyAlignment="1">
      <alignment vertical="top"/>
    </xf>
    <xf numFmtId="44" fontId="3" fillId="0" borderId="26" xfId="7" applyFont="1" applyBorder="1" applyAlignment="1">
      <alignment vertical="top"/>
    </xf>
    <xf numFmtId="0" fontId="3" fillId="0" borderId="0" xfId="0" applyFont="1" applyAlignment="1">
      <alignment vertical="top"/>
    </xf>
    <xf numFmtId="0" fontId="0" fillId="0" borderId="22" xfId="0" applyBorder="1" applyAlignment="1">
      <alignment vertical="top" wrapText="1"/>
    </xf>
    <xf numFmtId="0" fontId="3" fillId="0" borderId="26" xfId="0" applyFont="1" applyBorder="1" applyAlignment="1">
      <alignment vertical="top" wrapText="1"/>
    </xf>
    <xf numFmtId="0" fontId="3" fillId="0" borderId="29" xfId="0" applyFont="1" applyBorder="1" applyAlignment="1">
      <alignment vertical="top" wrapText="1"/>
    </xf>
    <xf numFmtId="1" fontId="0" fillId="0" borderId="32" xfId="0" applyNumberFormat="1" applyBorder="1" applyAlignment="1">
      <alignment vertical="top"/>
    </xf>
    <xf numFmtId="171" fontId="0" fillId="0" borderId="22" xfId="0" applyNumberFormat="1" applyFill="1" applyBorder="1" applyProtection="1"/>
    <xf numFmtId="0" fontId="18" fillId="0" borderId="0" xfId="0" applyFont="1" applyFill="1" applyBorder="1" applyProtection="1"/>
    <xf numFmtId="0" fontId="0" fillId="0" borderId="0" xfId="0" applyFill="1" applyProtection="1">
      <protection locked="0"/>
    </xf>
    <xf numFmtId="0" fontId="5" fillId="2" borderId="3" xfId="0" applyFont="1" applyFill="1" applyBorder="1" applyProtection="1">
      <protection locked="0"/>
    </xf>
    <xf numFmtId="14" fontId="5" fillId="2" borderId="3" xfId="0" applyNumberFormat="1" applyFont="1" applyFill="1" applyBorder="1" applyProtection="1">
      <protection locked="0"/>
    </xf>
    <xf numFmtId="49" fontId="12" fillId="0" borderId="21" xfId="0" applyNumberFormat="1" applyFont="1" applyFill="1" applyBorder="1" applyAlignment="1" applyProtection="1">
      <alignment horizontal="centerContinuous" vertical="top" wrapText="1"/>
    </xf>
    <xf numFmtId="49" fontId="5" fillId="0" borderId="21" xfId="0" applyNumberFormat="1" applyFont="1" applyFill="1" applyBorder="1" applyAlignment="1" applyProtection="1">
      <alignment horizontal="centerContinuous" vertical="top" wrapText="1"/>
    </xf>
    <xf numFmtId="0" fontId="0" fillId="0" borderId="1" xfId="0" applyBorder="1" applyAlignment="1">
      <alignment horizontal="centerContinuous" vertical="top" wrapText="1"/>
    </xf>
    <xf numFmtId="0" fontId="20" fillId="0" borderId="1" xfId="0" applyFont="1" applyBorder="1" applyAlignment="1">
      <alignment horizontal="centerContinuous" vertical="top"/>
    </xf>
    <xf numFmtId="0" fontId="0" fillId="0" borderId="2" xfId="0" applyBorder="1" applyAlignment="1">
      <alignment horizontal="centerContinuous" vertical="top"/>
    </xf>
    <xf numFmtId="0" fontId="0" fillId="0" borderId="44" xfId="0" applyBorder="1" applyAlignment="1">
      <alignment horizontal="centerContinuous" vertical="top"/>
    </xf>
    <xf numFmtId="170" fontId="12" fillId="2" borderId="21" xfId="0" applyNumberFormat="1" applyFont="1" applyFill="1" applyBorder="1" applyAlignment="1" applyProtection="1">
      <alignment horizontal="right" vertical="top"/>
      <protection locked="0"/>
    </xf>
    <xf numFmtId="14" fontId="12" fillId="2" borderId="22" xfId="0" applyNumberFormat="1" applyFont="1" applyFill="1" applyBorder="1" applyAlignment="1" applyProtection="1">
      <alignment vertical="top" wrapText="1"/>
      <protection locked="0"/>
    </xf>
    <xf numFmtId="170" fontId="12" fillId="2" borderId="22" xfId="0" applyNumberFormat="1" applyFont="1" applyFill="1" applyBorder="1" applyAlignment="1" applyProtection="1">
      <alignment vertical="top" wrapText="1"/>
      <protection locked="0"/>
    </xf>
    <xf numFmtId="44" fontId="12" fillId="2" borderId="22" xfId="0" applyNumberFormat="1" applyFont="1" applyFill="1" applyBorder="1" applyAlignment="1" applyProtection="1">
      <alignment vertical="top" wrapText="1"/>
      <protection locked="0"/>
    </xf>
    <xf numFmtId="0" fontId="0" fillId="0" borderId="0" xfId="0" applyAlignment="1">
      <alignment vertical="top" wrapText="1"/>
    </xf>
    <xf numFmtId="44" fontId="11" fillId="3" borderId="42" xfId="0" applyNumberFormat="1" applyFont="1" applyFill="1" applyBorder="1" applyAlignment="1" applyProtection="1">
      <alignment vertical="top" wrapText="1"/>
    </xf>
    <xf numFmtId="44" fontId="3" fillId="0" borderId="45" xfId="7" applyFont="1" applyBorder="1" applyAlignment="1">
      <alignment vertical="top"/>
    </xf>
    <xf numFmtId="44" fontId="3" fillId="0" borderId="24" xfId="7" applyFont="1" applyBorder="1" applyAlignment="1">
      <alignment vertical="top"/>
    </xf>
    <xf numFmtId="170" fontId="0" fillId="0" borderId="37" xfId="0" applyNumberFormat="1" applyBorder="1" applyAlignment="1">
      <alignment vertical="top"/>
    </xf>
    <xf numFmtId="4" fontId="12" fillId="2" borderId="22" xfId="0" applyNumberFormat="1" applyFont="1" applyFill="1" applyBorder="1" applyAlignment="1" applyProtection="1">
      <alignment horizontal="center" vertical="top" wrapText="1"/>
      <protection locked="0"/>
    </xf>
    <xf numFmtId="4" fontId="12" fillId="2" borderId="22" xfId="0" applyNumberFormat="1" applyFont="1" applyFill="1" applyBorder="1" applyAlignment="1" applyProtection="1">
      <alignment vertical="top" wrapText="1"/>
      <protection locked="0"/>
    </xf>
    <xf numFmtId="0" fontId="0" fillId="0" borderId="0" xfId="0" applyAlignment="1" applyProtection="1">
      <alignment vertical="top"/>
      <protection locked="0"/>
    </xf>
    <xf numFmtId="0" fontId="3" fillId="4" borderId="14" xfId="0" applyFont="1" applyFill="1" applyBorder="1" applyProtection="1">
      <protection locked="0"/>
    </xf>
    <xf numFmtId="0" fontId="0" fillId="2" borderId="32" xfId="0" applyNumberFormat="1" applyFill="1" applyBorder="1" applyAlignment="1" applyProtection="1">
      <alignment vertical="top"/>
      <protection locked="0"/>
    </xf>
    <xf numFmtId="0" fontId="0" fillId="2" borderId="20" xfId="0" applyNumberFormat="1" applyFill="1" applyBorder="1" applyAlignment="1" applyProtection="1">
      <alignment vertical="top"/>
      <protection locked="0"/>
    </xf>
    <xf numFmtId="0" fontId="0" fillId="0" borderId="21" xfId="0" applyNumberFormat="1" applyBorder="1" applyAlignment="1">
      <alignment vertical="top"/>
    </xf>
    <xf numFmtId="0" fontId="0" fillId="0" borderId="22" xfId="0" applyNumberFormat="1" applyBorder="1" applyAlignment="1">
      <alignment vertical="top" wrapText="1"/>
    </xf>
    <xf numFmtId="0" fontId="5" fillId="2" borderId="23" xfId="0" applyNumberFormat="1" applyFont="1" applyFill="1" applyBorder="1" applyProtection="1">
      <protection locked="0"/>
    </xf>
    <xf numFmtId="0" fontId="28" fillId="0" borderId="0" xfId="0" applyFont="1" applyBorder="1" applyAlignment="1">
      <alignment vertical="center"/>
    </xf>
    <xf numFmtId="0" fontId="28" fillId="0" borderId="0" xfId="0" quotePrefix="1" applyFont="1" applyBorder="1"/>
    <xf numFmtId="49" fontId="3" fillId="4" borderId="14" xfId="0" quotePrefix="1" applyNumberFormat="1" applyFont="1" applyFill="1" applyBorder="1" applyProtection="1"/>
    <xf numFmtId="49" fontId="0" fillId="4" borderId="15" xfId="0" applyNumberFormat="1" applyFill="1" applyBorder="1" applyProtection="1"/>
    <xf numFmtId="49" fontId="0" fillId="0" borderId="15" xfId="0" applyNumberFormat="1" applyBorder="1" applyProtection="1"/>
    <xf numFmtId="49" fontId="0" fillId="0" borderId="16" xfId="0" applyNumberFormat="1" applyBorder="1" applyProtection="1"/>
    <xf numFmtId="49" fontId="0" fillId="0" borderId="7" xfId="0" applyNumberFormat="1" applyBorder="1" applyProtection="1"/>
    <xf numFmtId="49" fontId="0" fillId="0" borderId="8" xfId="0" applyNumberFormat="1" applyBorder="1" applyProtection="1"/>
    <xf numFmtId="49" fontId="0" fillId="0" borderId="27" xfId="0" applyNumberFormat="1" applyBorder="1" applyProtection="1"/>
    <xf numFmtId="49" fontId="0" fillId="0" borderId="28" xfId="0" quotePrefix="1" applyNumberFormat="1" applyBorder="1" applyProtection="1"/>
    <xf numFmtId="49" fontId="0" fillId="0" borderId="28" xfId="0" applyNumberFormat="1" applyBorder="1" applyProtection="1"/>
    <xf numFmtId="49" fontId="0" fillId="0" borderId="38" xfId="0" applyNumberFormat="1" applyBorder="1" applyProtection="1"/>
    <xf numFmtId="49" fontId="12" fillId="0" borderId="21" xfId="0" applyNumberFormat="1" applyFont="1" applyFill="1" applyBorder="1" applyAlignment="1" applyProtection="1">
      <alignment horizontal="centerContinuous" vertical="top" wrapText="1"/>
      <protection locked="0"/>
    </xf>
    <xf numFmtId="0" fontId="11" fillId="4" borderId="24" xfId="0" applyFont="1" applyFill="1" applyBorder="1" applyAlignment="1" applyProtection="1">
      <alignment horizontal="left"/>
    </xf>
    <xf numFmtId="0" fontId="0" fillId="0" borderId="22" xfId="0" applyBorder="1" applyAlignment="1">
      <alignment wrapText="1"/>
    </xf>
    <xf numFmtId="0" fontId="2" fillId="0" borderId="22" xfId="0" applyFont="1" applyBorder="1" applyAlignment="1">
      <alignment wrapText="1"/>
    </xf>
    <xf numFmtId="0" fontId="0" fillId="0" borderId="22" xfId="0" applyBorder="1"/>
    <xf numFmtId="0" fontId="0" fillId="0" borderId="22" xfId="0" applyBorder="1" applyAlignment="1">
      <alignment horizontal="left" indent="1"/>
    </xf>
    <xf numFmtId="0" fontId="0" fillId="2" borderId="22" xfId="0" applyFill="1" applyBorder="1" applyAlignment="1">
      <alignment horizontal="left" indent="1"/>
    </xf>
    <xf numFmtId="0" fontId="0" fillId="0" borderId="22" xfId="0" applyFill="1" applyBorder="1" applyAlignment="1">
      <alignment horizontal="left" indent="1"/>
    </xf>
    <xf numFmtId="49" fontId="12" fillId="2" borderId="20" xfId="0" applyNumberFormat="1" applyFont="1" applyFill="1" applyBorder="1" applyAlignment="1" applyProtection="1">
      <alignment horizontal="center" vertical="top" wrapText="1"/>
      <protection locked="0"/>
    </xf>
    <xf numFmtId="0" fontId="11" fillId="0" borderId="18" xfId="0" applyFont="1" applyBorder="1" applyAlignment="1" applyProtection="1">
      <alignment horizontal="center" vertical="top" wrapText="1"/>
    </xf>
    <xf numFmtId="169" fontId="12" fillId="4" borderId="26" xfId="0" applyNumberFormat="1" applyFont="1" applyFill="1" applyBorder="1" applyAlignment="1" applyProtection="1">
      <alignment horizontal="center"/>
    </xf>
    <xf numFmtId="172" fontId="0" fillId="0" borderId="22" xfId="0" applyNumberFormat="1" applyBorder="1"/>
    <xf numFmtId="172" fontId="0" fillId="4" borderId="23" xfId="0" applyNumberFormat="1" applyFill="1" applyBorder="1" applyProtection="1"/>
    <xf numFmtId="172" fontId="0" fillId="0" borderId="22" xfId="0" applyNumberFormat="1" applyBorder="1" applyProtection="1">
      <protection locked="0"/>
    </xf>
    <xf numFmtId="172" fontId="0" fillId="4" borderId="23" xfId="0" applyNumberFormat="1" applyFill="1" applyBorder="1" applyProtection="1">
      <protection locked="0"/>
    </xf>
    <xf numFmtId="172" fontId="4" fillId="4" borderId="23" xfId="0" applyNumberFormat="1" applyFont="1" applyFill="1" applyBorder="1" applyProtection="1"/>
    <xf numFmtId="0" fontId="12" fillId="0" borderId="22" xfId="0" applyFont="1" applyBorder="1" applyAlignment="1" applyProtection="1">
      <alignment vertical="top"/>
    </xf>
    <xf numFmtId="0" fontId="0" fillId="0" borderId="0" xfId="0"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0" fillId="0" borderId="27" xfId="0" applyBorder="1" applyProtection="1">
      <protection locked="0"/>
    </xf>
    <xf numFmtId="0" fontId="0" fillId="0" borderId="28" xfId="0" applyBorder="1" applyProtection="1">
      <protection locked="0"/>
    </xf>
    <xf numFmtId="0" fontId="0" fillId="0" borderId="38" xfId="0" applyBorder="1" applyProtection="1">
      <protection locked="0"/>
    </xf>
    <xf numFmtId="0" fontId="0" fillId="0" borderId="0" xfId="0" applyAlignment="1">
      <alignment wrapText="1"/>
    </xf>
    <xf numFmtId="0" fontId="0" fillId="0" borderId="49" xfId="0" applyFill="1" applyBorder="1"/>
    <xf numFmtId="49" fontId="0" fillId="0" borderId="34" xfId="0" applyNumberFormat="1" applyBorder="1" applyAlignment="1" applyProtection="1">
      <alignment horizontal="centerContinuous" vertical="top" wrapText="1"/>
    </xf>
    <xf numFmtId="49" fontId="0" fillId="0" borderId="21" xfId="0" applyNumberFormat="1" applyBorder="1" applyAlignment="1" applyProtection="1">
      <alignment horizontal="centerContinuous" vertical="top" wrapText="1"/>
    </xf>
    <xf numFmtId="14" fontId="5" fillId="2" borderId="62" xfId="0" applyNumberFormat="1" applyFont="1" applyFill="1" applyBorder="1" applyProtection="1">
      <protection locked="0"/>
    </xf>
    <xf numFmtId="0" fontId="28" fillId="0" borderId="0" xfId="0" applyFont="1"/>
    <xf numFmtId="0" fontId="14" fillId="0" borderId="0" xfId="0" applyFont="1" applyFill="1" applyBorder="1" applyAlignment="1" applyProtection="1">
      <alignment horizontal="centerContinuous" vertical="top" wrapText="1"/>
    </xf>
    <xf numFmtId="0" fontId="12" fillId="0" borderId="0" xfId="0" applyFont="1" applyFill="1" applyBorder="1" applyAlignment="1" applyProtection="1">
      <alignment horizontal="centerContinuous" vertical="top" wrapText="1"/>
    </xf>
    <xf numFmtId="0" fontId="25" fillId="0" borderId="0" xfId="0" applyFont="1" applyProtection="1"/>
    <xf numFmtId="164" fontId="3" fillId="4" borderId="26" xfId="0" applyNumberFormat="1" applyFont="1" applyFill="1" applyBorder="1" applyProtection="1"/>
    <xf numFmtId="3" fontId="17" fillId="0" borderId="0" xfId="0" applyNumberFormat="1" applyFont="1" applyBorder="1" applyProtection="1"/>
    <xf numFmtId="0" fontId="15" fillId="0" borderId="0" xfId="0" quotePrefix="1" applyFont="1" applyBorder="1" applyAlignment="1" applyProtection="1">
      <alignment horizontal="center"/>
    </xf>
    <xf numFmtId="0" fontId="0" fillId="0" borderId="0" xfId="0" applyFill="1" applyBorder="1"/>
    <xf numFmtId="0" fontId="0" fillId="0" borderId="0" xfId="0" applyFill="1" applyBorder="1" applyProtection="1">
      <protection locked="0"/>
    </xf>
    <xf numFmtId="172" fontId="4" fillId="4" borderId="29" xfId="0" applyNumberFormat="1" applyFont="1" applyFill="1" applyBorder="1" applyProtection="1"/>
    <xf numFmtId="0" fontId="7" fillId="0" borderId="28" xfId="1" applyBorder="1" applyAlignment="1" applyProtection="1">
      <alignment horizontal="center"/>
    </xf>
    <xf numFmtId="172" fontId="4" fillId="4" borderId="63" xfId="0" applyNumberFormat="1" applyFont="1" applyFill="1" applyBorder="1" applyProtection="1"/>
    <xf numFmtId="0" fontId="7" fillId="0" borderId="0" xfId="1" applyAlignment="1" applyProtection="1"/>
    <xf numFmtId="0" fontId="15" fillId="0" borderId="0" xfId="0" applyFont="1" applyFill="1" applyBorder="1" applyAlignment="1" applyProtection="1">
      <alignment horizontal="right"/>
    </xf>
    <xf numFmtId="0" fontId="7" fillId="0" borderId="0" xfId="1" applyFill="1" applyBorder="1" applyAlignment="1" applyProtection="1"/>
    <xf numFmtId="0" fontId="2" fillId="0" borderId="0" xfId="0" applyFont="1"/>
    <xf numFmtId="0" fontId="12" fillId="0" borderId="0" xfId="0" applyFont="1" applyFill="1" applyBorder="1" applyAlignment="1" applyProtection="1">
      <alignment horizontal="center" vertical="top" wrapText="1"/>
    </xf>
    <xf numFmtId="0" fontId="0" fillId="10" borderId="22" xfId="0" applyFill="1" applyBorder="1" applyAlignment="1">
      <alignment horizontal="left" indent="1"/>
    </xf>
    <xf numFmtId="0" fontId="0" fillId="0" borderId="0" xfId="0" applyBorder="1" applyAlignment="1">
      <alignment horizontal="left" indent="1"/>
    </xf>
    <xf numFmtId="0" fontId="0" fillId="0" borderId="37" xfId="0" applyBorder="1" applyAlignment="1">
      <alignment horizontal="left" indent="1"/>
    </xf>
    <xf numFmtId="49" fontId="30" fillId="0" borderId="0" xfId="0" applyNumberFormat="1" applyFont="1" applyProtection="1"/>
    <xf numFmtId="0" fontId="4" fillId="0" borderId="2" xfId="0" applyFont="1" applyBorder="1" applyAlignment="1" applyProtection="1">
      <alignment horizontal="centerContinuous" wrapText="1"/>
    </xf>
    <xf numFmtId="0" fontId="4" fillId="0" borderId="44" xfId="0" applyFont="1" applyBorder="1" applyAlignment="1">
      <alignment horizontal="centerContinuous" wrapText="1"/>
    </xf>
    <xf numFmtId="0" fontId="0" fillId="2" borderId="22" xfId="0" applyFill="1" applyBorder="1" applyAlignment="1" applyProtection="1">
      <alignment vertical="top"/>
      <protection locked="0"/>
    </xf>
    <xf numFmtId="0" fontId="0" fillId="0" borderId="49" xfId="0" applyFill="1" applyBorder="1" applyAlignment="1">
      <alignment horizontal="left" indent="1"/>
    </xf>
    <xf numFmtId="0" fontId="5" fillId="0" borderId="22" xfId="0" applyFont="1" applyFill="1" applyBorder="1" applyAlignment="1" applyProtection="1">
      <alignment vertical="top" wrapText="1"/>
    </xf>
    <xf numFmtId="49" fontId="3" fillId="0" borderId="64" xfId="0" applyNumberFormat="1" applyFont="1" applyBorder="1" applyAlignment="1">
      <alignment vertical="top" wrapText="1"/>
    </xf>
    <xf numFmtId="164" fontId="30" fillId="0" borderId="0" xfId="0" applyNumberFormat="1" applyFont="1"/>
    <xf numFmtId="164" fontId="30" fillId="0" borderId="0" xfId="0" applyNumberFormat="1" applyFont="1" applyProtection="1">
      <protection locked="0"/>
    </xf>
    <xf numFmtId="0" fontId="0" fillId="0" borderId="26" xfId="0" applyBorder="1" applyAlignment="1">
      <alignment wrapText="1"/>
    </xf>
    <xf numFmtId="49" fontId="0" fillId="0" borderId="22" xfId="0" applyNumberFormat="1" applyBorder="1" applyAlignment="1">
      <alignment vertical="top"/>
    </xf>
    <xf numFmtId="0" fontId="3" fillId="0" borderId="0" xfId="0" applyFont="1" applyBorder="1" applyAlignment="1">
      <alignment horizontal="left"/>
    </xf>
    <xf numFmtId="0" fontId="4" fillId="0" borderId="65" xfId="0" applyFont="1" applyBorder="1" applyAlignment="1" applyProtection="1">
      <alignment vertical="top"/>
    </xf>
    <xf numFmtId="0" fontId="0" fillId="0" borderId="52" xfId="0" applyBorder="1" applyAlignment="1" applyProtection="1">
      <alignment vertical="top"/>
    </xf>
    <xf numFmtId="0" fontId="4" fillId="0" borderId="22" xfId="0" applyFont="1" applyBorder="1" applyAlignment="1" applyProtection="1">
      <alignment vertical="top"/>
    </xf>
    <xf numFmtId="49" fontId="0" fillId="0" borderId="22" xfId="0" applyNumberFormat="1" applyFill="1" applyBorder="1" applyAlignment="1">
      <alignment vertical="top" wrapText="1"/>
    </xf>
    <xf numFmtId="49" fontId="30" fillId="0" borderId="0" xfId="0" quotePrefix="1" applyNumberFormat="1" applyFont="1" applyProtection="1"/>
    <xf numFmtId="0" fontId="2" fillId="0" borderId="1" xfId="0" applyFont="1" applyBorder="1" applyAlignment="1" applyProtection="1">
      <alignment horizontal="centerContinuous" vertical="top" wrapText="1"/>
    </xf>
    <xf numFmtId="0" fontId="2" fillId="0" borderId="2" xfId="0" applyFont="1" applyBorder="1" applyAlignment="1">
      <alignment horizontal="centerContinuous" vertical="top" wrapText="1"/>
    </xf>
    <xf numFmtId="0" fontId="2" fillId="0" borderId="44" xfId="0" applyFont="1" applyBorder="1" applyAlignment="1">
      <alignment horizontal="centerContinuous" vertical="top" wrapText="1"/>
    </xf>
    <xf numFmtId="0" fontId="2" fillId="0" borderId="1" xfId="0" applyFont="1" applyBorder="1" applyAlignment="1">
      <alignment horizontal="centerContinuous" vertical="top" wrapText="1"/>
    </xf>
    <xf numFmtId="0" fontId="0" fillId="0" borderId="2" xfId="0" applyBorder="1"/>
    <xf numFmtId="0" fontId="0" fillId="0" borderId="1" xfId="0" applyBorder="1" applyAlignment="1">
      <alignment vertical="top"/>
    </xf>
    <xf numFmtId="0" fontId="31" fillId="0" borderId="22" xfId="0" applyFont="1" applyBorder="1" applyAlignment="1">
      <alignment vertical="top"/>
    </xf>
    <xf numFmtId="0" fontId="32" fillId="0" borderId="37" xfId="0" applyFont="1" applyBorder="1"/>
    <xf numFmtId="0" fontId="20" fillId="2" borderId="0" xfId="0" applyFont="1" applyFill="1" applyBorder="1" applyProtection="1"/>
    <xf numFmtId="0" fontId="0" fillId="2" borderId="0" xfId="0" applyFill="1" applyBorder="1" applyProtection="1"/>
    <xf numFmtId="0" fontId="5" fillId="0" borderId="22" xfId="0" applyFont="1" applyBorder="1" applyAlignment="1" applyProtection="1">
      <alignment vertical="top" wrapText="1"/>
      <protection locked="0"/>
    </xf>
    <xf numFmtId="49" fontId="4" fillId="15" borderId="22" xfId="0" applyNumberFormat="1" applyFont="1" applyFill="1" applyBorder="1" applyAlignment="1" applyProtection="1">
      <alignment vertical="top" wrapText="1"/>
      <protection locked="0"/>
    </xf>
    <xf numFmtId="1" fontId="4" fillId="2" borderId="66" xfId="0" applyNumberFormat="1" applyFont="1" applyFill="1" applyBorder="1" applyAlignment="1" applyProtection="1">
      <alignment vertical="top" wrapText="1"/>
    </xf>
    <xf numFmtId="49" fontId="4" fillId="2" borderId="67" xfId="0" applyNumberFormat="1" applyFont="1" applyFill="1" applyBorder="1" applyAlignment="1" applyProtection="1">
      <alignment vertical="top" wrapText="1"/>
    </xf>
    <xf numFmtId="49" fontId="25" fillId="15" borderId="22" xfId="0" applyNumberFormat="1" applyFont="1" applyFill="1" applyBorder="1" applyAlignment="1" applyProtection="1">
      <alignment vertical="top" wrapText="1"/>
    </xf>
    <xf numFmtId="49" fontId="25" fillId="15" borderId="68" xfId="0" applyNumberFormat="1" applyFont="1" applyFill="1" applyBorder="1" applyAlignment="1" applyProtection="1">
      <alignment vertical="top" wrapText="1"/>
    </xf>
    <xf numFmtId="49" fontId="25" fillId="15" borderId="22" xfId="0" applyNumberFormat="1" applyFont="1" applyFill="1" applyBorder="1" applyAlignment="1" applyProtection="1">
      <alignment vertical="top" wrapText="1"/>
      <protection locked="0"/>
    </xf>
    <xf numFmtId="0" fontId="5" fillId="0" borderId="22" xfId="0" applyFont="1" applyFill="1" applyBorder="1" applyAlignment="1" applyProtection="1">
      <alignment vertical="top" wrapText="1"/>
      <protection locked="0"/>
    </xf>
    <xf numFmtId="1" fontId="5" fillId="0" borderId="36" xfId="0" applyNumberFormat="1" applyFont="1" applyFill="1" applyBorder="1" applyAlignment="1" applyProtection="1">
      <alignment vertical="top"/>
    </xf>
    <xf numFmtId="0" fontId="5" fillId="0" borderId="36" xfId="0" applyFont="1" applyFill="1" applyBorder="1" applyAlignment="1" applyProtection="1">
      <alignment vertical="top" wrapText="1"/>
    </xf>
    <xf numFmtId="49" fontId="5" fillId="0" borderId="22" xfId="0" applyNumberFormat="1" applyFont="1" applyFill="1" applyBorder="1" applyAlignment="1" applyProtection="1">
      <alignment vertical="top" wrapText="1"/>
    </xf>
    <xf numFmtId="0" fontId="5" fillId="0" borderId="22" xfId="0" applyFont="1" applyFill="1" applyBorder="1" applyAlignment="1" applyProtection="1">
      <alignment vertical="top"/>
    </xf>
    <xf numFmtId="1" fontId="5" fillId="0" borderId="22" xfId="0" applyNumberFormat="1" applyFont="1" applyFill="1" applyBorder="1" applyAlignment="1" applyProtection="1">
      <alignment vertical="top" wrapText="1"/>
      <protection locked="0"/>
    </xf>
    <xf numFmtId="1" fontId="5" fillId="0" borderId="22" xfId="0" applyNumberFormat="1" applyFont="1" applyFill="1" applyBorder="1" applyAlignment="1" applyProtection="1">
      <alignment vertical="top"/>
    </xf>
    <xf numFmtId="0" fontId="0" fillId="0" borderId="22" xfId="0" applyBorder="1" applyAlignment="1" applyProtection="1">
      <alignment vertical="top"/>
      <protection locked="0"/>
    </xf>
    <xf numFmtId="0" fontId="0" fillId="2" borderId="22" xfId="0" applyFill="1" applyBorder="1" applyAlignment="1" applyProtection="1">
      <alignment vertical="top" wrapText="1"/>
      <protection locked="0"/>
    </xf>
    <xf numFmtId="1" fontId="5" fillId="0" borderId="22" xfId="0" applyNumberFormat="1" applyFont="1" applyFill="1" applyBorder="1" applyAlignment="1" applyProtection="1">
      <alignment vertical="top"/>
      <protection locked="0"/>
    </xf>
    <xf numFmtId="0" fontId="5" fillId="6" borderId="22" xfId="0" applyFont="1" applyFill="1" applyBorder="1" applyAlignment="1" applyProtection="1">
      <alignment vertical="top" wrapText="1"/>
      <protection locked="0"/>
    </xf>
    <xf numFmtId="0" fontId="0" fillId="0" borderId="22" xfId="0" applyFill="1" applyBorder="1" applyAlignment="1" applyProtection="1">
      <alignment vertical="top"/>
      <protection locked="0"/>
    </xf>
    <xf numFmtId="1" fontId="0" fillId="0" borderId="22" xfId="0" applyNumberFormat="1" applyBorder="1" applyAlignment="1" applyProtection="1">
      <alignment vertical="top"/>
    </xf>
    <xf numFmtId="49" fontId="0" fillId="0" borderId="22" xfId="0" applyNumberFormat="1" applyFill="1" applyBorder="1" applyAlignment="1" applyProtection="1">
      <alignment vertical="top" wrapText="1"/>
    </xf>
    <xf numFmtId="0" fontId="0" fillId="0" borderId="22" xfId="0" applyFill="1" applyBorder="1" applyAlignment="1" applyProtection="1">
      <alignment vertical="top" wrapText="1"/>
    </xf>
    <xf numFmtId="0" fontId="0" fillId="0" borderId="22" xfId="0" applyFill="1" applyBorder="1" applyAlignment="1" applyProtection="1">
      <alignment vertical="top"/>
    </xf>
    <xf numFmtId="0" fontId="0" fillId="0" borderId="22" xfId="0" applyFill="1" applyBorder="1" applyAlignment="1" applyProtection="1">
      <alignment vertical="top" wrapText="1"/>
      <protection locked="0"/>
    </xf>
    <xf numFmtId="0" fontId="0" fillId="0" borderId="22" xfId="0" applyFont="1" applyFill="1" applyBorder="1" applyAlignment="1" applyProtection="1">
      <alignment vertical="top" wrapText="1"/>
    </xf>
    <xf numFmtId="0" fontId="5" fillId="0" borderId="22" xfId="8" applyFont="1" applyFill="1" applyBorder="1" applyAlignment="1" applyProtection="1">
      <alignment vertical="top" wrapText="1"/>
      <protection locked="0"/>
    </xf>
    <xf numFmtId="0" fontId="5" fillId="2" borderId="22" xfId="0" applyFont="1" applyFill="1" applyBorder="1" applyAlignment="1" applyProtection="1">
      <alignment vertical="top" wrapText="1"/>
      <protection locked="0"/>
    </xf>
    <xf numFmtId="0" fontId="2" fillId="0" borderId="22" xfId="0" applyFont="1" applyFill="1" applyBorder="1" applyAlignment="1" applyProtection="1">
      <alignment vertical="top" wrapText="1"/>
    </xf>
    <xf numFmtId="49" fontId="5" fillId="0" borderId="22" xfId="0" applyNumberFormat="1" applyFont="1" applyBorder="1" applyAlignment="1" applyProtection="1">
      <alignment vertical="top" wrapText="1"/>
    </xf>
    <xf numFmtId="49" fontId="5" fillId="2" borderId="22" xfId="0" applyNumberFormat="1" applyFont="1" applyFill="1" applyBorder="1" applyAlignment="1" applyProtection="1">
      <alignment vertical="top" wrapText="1"/>
    </xf>
    <xf numFmtId="0" fontId="5" fillId="2" borderId="22" xfId="8" applyFont="1" applyFill="1" applyBorder="1" applyAlignment="1" applyProtection="1">
      <alignment vertical="top" wrapText="1"/>
      <protection locked="0"/>
    </xf>
    <xf numFmtId="0" fontId="5" fillId="12" borderId="22" xfId="0" applyFont="1" applyFill="1" applyBorder="1" applyAlignment="1" applyProtection="1">
      <alignment vertical="top" wrapText="1"/>
      <protection locked="0"/>
    </xf>
    <xf numFmtId="0" fontId="5" fillId="0" borderId="22" xfId="0" applyFont="1" applyBorder="1" applyAlignment="1" applyProtection="1">
      <alignment vertical="top" wrapText="1"/>
    </xf>
    <xf numFmtId="0" fontId="5" fillId="0" borderId="22" xfId="0" applyFont="1" applyBorder="1" applyAlignment="1" applyProtection="1">
      <alignment vertical="top"/>
    </xf>
    <xf numFmtId="49" fontId="22" fillId="0" borderId="22" xfId="6" applyNumberFormat="1" applyBorder="1" applyAlignment="1" applyProtection="1">
      <alignment vertical="top"/>
    </xf>
    <xf numFmtId="0" fontId="5" fillId="0" borderId="22" xfId="0" applyFont="1" applyFill="1" applyBorder="1" applyAlignment="1" applyProtection="1">
      <alignment vertical="top"/>
      <protection locked="0"/>
    </xf>
    <xf numFmtId="0" fontId="25" fillId="2" borderId="22" xfId="0" applyFont="1" applyFill="1" applyBorder="1" applyAlignment="1" applyProtection="1">
      <alignment vertical="top" wrapText="1"/>
      <protection locked="0"/>
    </xf>
    <xf numFmtId="1" fontId="0" fillId="0" borderId="22" xfId="0" applyNumberFormat="1" applyFill="1" applyBorder="1" applyAlignment="1" applyProtection="1">
      <alignment vertical="top"/>
    </xf>
    <xf numFmtId="49" fontId="2" fillId="0" borderId="22" xfId="9" applyNumberFormat="1" applyFont="1" applyFill="1" applyBorder="1" applyAlignment="1" applyProtection="1">
      <alignment vertical="top" wrapText="1"/>
    </xf>
    <xf numFmtId="0" fontId="2" fillId="0" borderId="22" xfId="0" applyFont="1" applyFill="1" applyBorder="1" applyAlignment="1" applyProtection="1">
      <alignment vertical="top" wrapText="1"/>
      <protection locked="0"/>
    </xf>
    <xf numFmtId="49" fontId="1" fillId="0" borderId="22" xfId="9" applyNumberFormat="1" applyFill="1" applyBorder="1" applyAlignment="1" applyProtection="1">
      <alignment vertical="top" wrapText="1"/>
    </xf>
    <xf numFmtId="0" fontId="2" fillId="0" borderId="22" xfId="0" applyFont="1" applyFill="1" applyBorder="1" applyAlignment="1" applyProtection="1">
      <alignment vertical="top"/>
    </xf>
    <xf numFmtId="0" fontId="25" fillId="0" borderId="22" xfId="0" applyFont="1" applyBorder="1" applyAlignment="1" applyProtection="1">
      <alignment vertical="top" wrapText="1"/>
      <protection locked="0"/>
    </xf>
    <xf numFmtId="14" fontId="5" fillId="0" borderId="22" xfId="0" applyNumberFormat="1" applyFont="1" applyFill="1" applyBorder="1" applyAlignment="1" applyProtection="1">
      <alignment vertical="top" wrapText="1"/>
      <protection locked="0"/>
    </xf>
    <xf numFmtId="0" fontId="25" fillId="0" borderId="22" xfId="0" applyFont="1" applyFill="1" applyBorder="1" applyAlignment="1" applyProtection="1">
      <alignment vertical="top" wrapText="1"/>
      <protection locked="0"/>
    </xf>
    <xf numFmtId="49" fontId="2" fillId="0" borderId="22" xfId="0" applyNumberFormat="1" applyFont="1" applyFill="1" applyBorder="1" applyAlignment="1" applyProtection="1">
      <alignment vertical="top" wrapText="1"/>
    </xf>
    <xf numFmtId="0" fontId="0" fillId="0" borderId="22" xfId="0" applyBorder="1" applyAlignment="1" applyProtection="1">
      <alignment vertical="top" wrapText="1"/>
      <protection locked="0"/>
    </xf>
    <xf numFmtId="0" fontId="5" fillId="13" borderId="22" xfId="0" applyFont="1" applyFill="1" applyBorder="1" applyAlignment="1" applyProtection="1">
      <alignment vertical="top" wrapText="1"/>
      <protection locked="0"/>
    </xf>
    <xf numFmtId="49" fontId="0" fillId="0" borderId="22" xfId="0" applyNumberFormat="1" applyBorder="1" applyAlignment="1" applyProtection="1">
      <alignment vertical="top" wrapText="1"/>
    </xf>
    <xf numFmtId="0" fontId="4" fillId="0" borderId="22" xfId="0" applyFont="1" applyBorder="1" applyAlignment="1" applyProtection="1">
      <alignment vertical="top" wrapText="1"/>
      <protection locked="0"/>
    </xf>
    <xf numFmtId="0" fontId="4" fillId="0" borderId="22" xfId="0" applyFont="1" applyFill="1" applyBorder="1" applyAlignment="1" applyProtection="1">
      <alignment vertical="top" wrapText="1"/>
      <protection locked="0"/>
    </xf>
    <xf numFmtId="49" fontId="0" fillId="0" borderId="22" xfId="0" quotePrefix="1" applyNumberFormat="1" applyBorder="1" applyAlignment="1" applyProtection="1">
      <alignment vertical="top" wrapText="1"/>
    </xf>
    <xf numFmtId="1" fontId="2" fillId="0" borderId="22" xfId="0" applyNumberFormat="1" applyFont="1" applyFill="1" applyBorder="1" applyAlignment="1" applyProtection="1">
      <alignment vertical="top"/>
    </xf>
    <xf numFmtId="0" fontId="5" fillId="0" borderId="22" xfId="10" applyFont="1" applyFill="1" applyBorder="1" applyAlignment="1" applyProtection="1">
      <alignment vertical="top" wrapText="1"/>
      <protection locked="0"/>
    </xf>
    <xf numFmtId="1" fontId="5" fillId="0" borderId="22" xfId="10" applyNumberFormat="1" applyFont="1" applyFill="1" applyBorder="1" applyAlignment="1" applyProtection="1">
      <alignment vertical="top"/>
    </xf>
    <xf numFmtId="0" fontId="5" fillId="0" borderId="22" xfId="10" applyFont="1" applyFill="1" applyBorder="1" applyAlignment="1" applyProtection="1">
      <alignment vertical="top" wrapText="1"/>
    </xf>
    <xf numFmtId="49" fontId="1" fillId="0" borderId="22" xfId="11" applyNumberFormat="1" applyFill="1" applyBorder="1" applyAlignment="1" applyProtection="1">
      <alignment vertical="top" wrapText="1"/>
    </xf>
    <xf numFmtId="49" fontId="1" fillId="0" borderId="22" xfId="10" applyNumberFormat="1" applyFont="1" applyFill="1" applyBorder="1" applyAlignment="1" applyProtection="1">
      <alignment vertical="top" wrapText="1"/>
    </xf>
    <xf numFmtId="0" fontId="1" fillId="0" borderId="22" xfId="10" applyFill="1" applyBorder="1" applyAlignment="1" applyProtection="1">
      <alignment vertical="top" wrapText="1"/>
    </xf>
    <xf numFmtId="0" fontId="5" fillId="0" borderId="22" xfId="10" applyFont="1" applyFill="1" applyBorder="1" applyAlignment="1" applyProtection="1">
      <alignment vertical="top"/>
    </xf>
    <xf numFmtId="0" fontId="1" fillId="0" borderId="22" xfId="10" applyFont="1" applyFill="1" applyBorder="1" applyAlignment="1" applyProtection="1">
      <alignment vertical="top"/>
      <protection locked="0"/>
    </xf>
    <xf numFmtId="49" fontId="1" fillId="0" borderId="22" xfId="10" applyNumberFormat="1" applyFill="1" applyBorder="1" applyAlignment="1" applyProtection="1">
      <alignment vertical="top" wrapText="1"/>
    </xf>
    <xf numFmtId="0" fontId="1" fillId="0" borderId="22" xfId="10" applyFont="1" applyFill="1" applyBorder="1" applyAlignment="1" applyProtection="1">
      <alignment vertical="top" wrapText="1"/>
      <protection locked="0"/>
    </xf>
    <xf numFmtId="1" fontId="5" fillId="0" borderId="22" xfId="0" applyNumberFormat="1" applyFont="1" applyFill="1" applyBorder="1" applyAlignment="1" applyProtection="1">
      <alignment vertical="top" wrapText="1"/>
    </xf>
    <xf numFmtId="49" fontId="1" fillId="0" borderId="22" xfId="11" applyNumberFormat="1" applyFont="1" applyBorder="1" applyAlignment="1" applyProtection="1">
      <alignment vertical="top" wrapText="1"/>
    </xf>
    <xf numFmtId="49" fontId="1" fillId="0" borderId="22" xfId="10" applyNumberFormat="1" applyFont="1" applyBorder="1" applyAlignment="1" applyProtection="1">
      <alignment vertical="top" wrapText="1"/>
    </xf>
    <xf numFmtId="0" fontId="1" fillId="0" borderId="22" xfId="10" applyBorder="1" applyAlignment="1" applyProtection="1">
      <alignment vertical="top" wrapText="1"/>
    </xf>
    <xf numFmtId="49" fontId="1" fillId="0" borderId="22" xfId="11" applyNumberFormat="1" applyBorder="1" applyAlignment="1" applyProtection="1">
      <alignment vertical="top" wrapText="1"/>
    </xf>
    <xf numFmtId="49" fontId="1" fillId="0" borderId="22" xfId="10" applyNumberFormat="1" applyBorder="1" applyAlignment="1" applyProtection="1">
      <alignment vertical="top" wrapText="1"/>
    </xf>
    <xf numFmtId="0" fontId="1" fillId="0" borderId="22" xfId="10" applyBorder="1" applyAlignment="1" applyProtection="1">
      <alignment vertical="top"/>
    </xf>
    <xf numFmtId="1" fontId="1" fillId="0" borderId="22" xfId="10" applyNumberFormat="1" applyBorder="1" applyAlignment="1" applyProtection="1">
      <alignment vertical="top"/>
    </xf>
    <xf numFmtId="1" fontId="1" fillId="0" borderId="22" xfId="10" applyNumberFormat="1" applyFill="1" applyBorder="1" applyAlignment="1" applyProtection="1">
      <alignment vertical="top"/>
    </xf>
    <xf numFmtId="0" fontId="1" fillId="0" borderId="22" xfId="10" applyFill="1" applyBorder="1" applyAlignment="1" applyProtection="1">
      <alignment vertical="top"/>
    </xf>
    <xf numFmtId="0" fontId="1" fillId="0" borderId="22" xfId="10" applyFill="1" applyBorder="1" applyAlignment="1" applyProtection="1">
      <alignment vertical="top"/>
      <protection locked="0"/>
    </xf>
    <xf numFmtId="0" fontId="2" fillId="2" borderId="22" xfId="0" applyFont="1" applyFill="1" applyBorder="1" applyAlignment="1" applyProtection="1">
      <alignment vertical="top" wrapText="1"/>
      <protection locked="0"/>
    </xf>
    <xf numFmtId="0" fontId="5" fillId="0" borderId="22" xfId="0" applyFont="1" applyBorder="1" applyAlignment="1" applyProtection="1">
      <alignment vertical="top"/>
      <protection locked="0"/>
    </xf>
    <xf numFmtId="0" fontId="1" fillId="0" borderId="22" xfId="0" applyFont="1" applyFill="1" applyBorder="1" applyAlignment="1" applyProtection="1">
      <alignment vertical="top" wrapText="1"/>
      <protection locked="0"/>
    </xf>
    <xf numFmtId="0" fontId="1" fillId="0" borderId="22" xfId="5" applyFont="1" applyFill="1" applyBorder="1" applyAlignment="1" applyProtection="1">
      <alignment vertical="top" wrapText="1"/>
      <protection locked="0"/>
    </xf>
    <xf numFmtId="1" fontId="1" fillId="0" borderId="22" xfId="5" applyNumberFormat="1" applyFill="1" applyBorder="1" applyAlignment="1" applyProtection="1">
      <alignment vertical="top"/>
    </xf>
    <xf numFmtId="0" fontId="1" fillId="0" borderId="22" xfId="5" applyFill="1" applyBorder="1" applyAlignment="1" applyProtection="1">
      <alignment vertical="top" wrapText="1"/>
    </xf>
    <xf numFmtId="49" fontId="1" fillId="0" borderId="22" xfId="12" applyNumberFormat="1" applyFill="1" applyBorder="1" applyAlignment="1" applyProtection="1">
      <alignment vertical="top" wrapText="1"/>
    </xf>
    <xf numFmtId="49" fontId="1" fillId="0" borderId="22" xfId="5" applyNumberFormat="1" applyFill="1" applyBorder="1" applyAlignment="1" applyProtection="1">
      <alignment vertical="top" wrapText="1"/>
    </xf>
    <xf numFmtId="0" fontId="1" fillId="0" borderId="22" xfId="5" applyFill="1" applyBorder="1" applyAlignment="1" applyProtection="1">
      <alignment vertical="top"/>
    </xf>
    <xf numFmtId="0" fontId="1" fillId="0" borderId="22" xfId="5" applyFont="1" applyFill="1" applyBorder="1" applyAlignment="1" applyProtection="1">
      <alignment vertical="top" wrapText="1"/>
    </xf>
    <xf numFmtId="0" fontId="0" fillId="0" borderId="22" xfId="5" applyFont="1" applyFill="1" applyBorder="1" applyAlignment="1" applyProtection="1">
      <alignment vertical="top"/>
      <protection locked="0"/>
    </xf>
    <xf numFmtId="0" fontId="1" fillId="0" borderId="22" xfId="5" applyFont="1" applyFill="1" applyBorder="1" applyAlignment="1" applyProtection="1">
      <alignment vertical="top"/>
    </xf>
    <xf numFmtId="0" fontId="1" fillId="0" borderId="22" xfId="5" applyFont="1" applyFill="1" applyBorder="1" applyAlignment="1" applyProtection="1">
      <alignment vertical="top"/>
      <protection locked="0"/>
    </xf>
    <xf numFmtId="0" fontId="5" fillId="0" borderId="22" xfId="0" applyFont="1" applyBorder="1" applyAlignment="1" applyProtection="1">
      <alignment vertical="center" wrapText="1"/>
    </xf>
    <xf numFmtId="49" fontId="1" fillId="0" borderId="22" xfId="5" applyNumberFormat="1" applyFont="1" applyFill="1" applyBorder="1" applyAlignment="1" applyProtection="1">
      <alignment vertical="top" wrapText="1"/>
    </xf>
    <xf numFmtId="49" fontId="1" fillId="0" borderId="22" xfId="12" applyNumberFormat="1" applyFont="1" applyFill="1" applyBorder="1" applyAlignment="1" applyProtection="1">
      <alignment vertical="top" wrapText="1"/>
    </xf>
    <xf numFmtId="0" fontId="5" fillId="0" borderId="22" xfId="5" applyFont="1" applyFill="1" applyBorder="1" applyAlignment="1" applyProtection="1">
      <alignment vertical="top"/>
      <protection locked="0"/>
    </xf>
    <xf numFmtId="49" fontId="1" fillId="0" borderId="22" xfId="5" applyNumberFormat="1" applyFill="1" applyBorder="1" applyAlignment="1" applyProtection="1">
      <alignment vertical="top"/>
    </xf>
    <xf numFmtId="1" fontId="5" fillId="0" borderId="22" xfId="0" applyNumberFormat="1" applyFont="1" applyBorder="1" applyAlignment="1" applyProtection="1">
      <alignment vertical="top"/>
    </xf>
    <xf numFmtId="0" fontId="0" fillId="16" borderId="22" xfId="0" applyFill="1" applyBorder="1" applyAlignment="1" applyProtection="1">
      <alignment vertical="top" wrapText="1"/>
      <protection locked="0"/>
    </xf>
    <xf numFmtId="49" fontId="0" fillId="0" borderId="22" xfId="0" applyNumberFormat="1" applyFill="1" applyBorder="1" applyAlignment="1" applyProtection="1">
      <alignment vertical="top"/>
    </xf>
    <xf numFmtId="0" fontId="5" fillId="0" borderId="22" xfId="0" applyFont="1" applyFill="1" applyBorder="1" applyAlignment="1" applyProtection="1">
      <alignment wrapText="1"/>
    </xf>
    <xf numFmtId="49" fontId="5" fillId="0" borderId="22" xfId="0" quotePrefix="1" applyNumberFormat="1" applyFont="1" applyFill="1" applyBorder="1" applyAlignment="1" applyProtection="1">
      <alignment vertical="top" wrapText="1"/>
    </xf>
    <xf numFmtId="0" fontId="1" fillId="0" borderId="22" xfId="14" applyFont="1" applyFill="1" applyBorder="1" applyAlignment="1" applyProtection="1">
      <alignment vertical="top" wrapText="1"/>
      <protection locked="0"/>
    </xf>
    <xf numFmtId="1" fontId="1" fillId="0" borderId="22" xfId="14" applyNumberFormat="1" applyBorder="1" applyAlignment="1" applyProtection="1">
      <alignment vertical="top"/>
    </xf>
    <xf numFmtId="49" fontId="5" fillId="0" borderId="22" xfId="14" applyNumberFormat="1" applyFont="1" applyFill="1" applyBorder="1" applyAlignment="1" applyProtection="1">
      <alignment vertical="top" wrapText="1"/>
    </xf>
    <xf numFmtId="0" fontId="0" fillId="0" borderId="22" xfId="14" applyFont="1" applyFill="1" applyBorder="1" applyAlignment="1" applyProtection="1">
      <alignment vertical="top" wrapText="1"/>
    </xf>
    <xf numFmtId="0" fontId="5" fillId="0" borderId="22" xfId="13" applyFont="1" applyFill="1" applyBorder="1" applyAlignment="1" applyProtection="1">
      <alignment vertical="top" wrapText="1"/>
      <protection locked="0"/>
    </xf>
    <xf numFmtId="1" fontId="1" fillId="0" borderId="22" xfId="13" applyNumberFormat="1" applyBorder="1" applyAlignment="1" applyProtection="1">
      <alignment vertical="top"/>
    </xf>
    <xf numFmtId="0" fontId="5" fillId="0" borderId="22" xfId="13" applyFont="1" applyBorder="1" applyAlignment="1" applyProtection="1">
      <alignment vertical="top" wrapText="1"/>
    </xf>
    <xf numFmtId="49" fontId="5" fillId="0" borderId="22" xfId="13" applyNumberFormat="1" applyFont="1" applyBorder="1" applyAlignment="1" applyProtection="1">
      <alignment vertical="top" wrapText="1"/>
    </xf>
    <xf numFmtId="0" fontId="5" fillId="0" borderId="22" xfId="13" applyFont="1" applyBorder="1" applyAlignment="1" applyProtection="1">
      <alignment vertical="top"/>
    </xf>
    <xf numFmtId="0" fontId="1" fillId="0" borderId="22" xfId="13" applyBorder="1" applyAlignment="1" applyProtection="1">
      <alignment vertical="top" wrapText="1"/>
    </xf>
    <xf numFmtId="0" fontId="1" fillId="0" borderId="22" xfId="13" applyFill="1" applyBorder="1" applyAlignment="1" applyProtection="1">
      <alignment vertical="top" wrapText="1"/>
    </xf>
    <xf numFmtId="49" fontId="25" fillId="0" borderId="22" xfId="0" applyNumberFormat="1" applyFont="1" applyFill="1" applyBorder="1" applyAlignment="1" applyProtection="1">
      <alignment vertical="top" wrapText="1"/>
      <protection locked="0"/>
    </xf>
    <xf numFmtId="0" fontId="1" fillId="0" borderId="22" xfId="13" applyFill="1" applyBorder="1" applyAlignment="1" applyProtection="1">
      <alignment vertical="top"/>
    </xf>
    <xf numFmtId="1" fontId="1" fillId="0" borderId="22" xfId="13" applyNumberFormat="1" applyFill="1" applyBorder="1" applyAlignment="1" applyProtection="1">
      <alignment vertical="top"/>
    </xf>
    <xf numFmtId="0" fontId="5" fillId="0" borderId="22" xfId="13" applyFont="1" applyFill="1" applyBorder="1" applyAlignment="1" applyProtection="1">
      <alignment vertical="top" wrapText="1"/>
    </xf>
    <xf numFmtId="49" fontId="5" fillId="0" borderId="22" xfId="13" applyNumberFormat="1" applyFont="1" applyFill="1" applyBorder="1" applyAlignment="1" applyProtection="1">
      <alignment vertical="top" wrapText="1"/>
    </xf>
    <xf numFmtId="0" fontId="5" fillId="0" borderId="22" xfId="14" applyFont="1" applyFill="1" applyBorder="1" applyAlignment="1" applyProtection="1">
      <alignment vertical="top" wrapText="1"/>
      <protection locked="0"/>
    </xf>
    <xf numFmtId="0" fontId="5" fillId="0" borderId="22" xfId="14" applyFont="1" applyBorder="1" applyAlignment="1" applyProtection="1">
      <alignment vertical="top" wrapText="1"/>
    </xf>
    <xf numFmtId="49" fontId="5" fillId="0" borderId="22" xfId="14" applyNumberFormat="1" applyFont="1" applyBorder="1" applyAlignment="1" applyProtection="1">
      <alignment vertical="top" wrapText="1"/>
    </xf>
    <xf numFmtId="0" fontId="1" fillId="0" borderId="22" xfId="14" applyFill="1" applyBorder="1" applyAlignment="1" applyProtection="1">
      <alignment vertical="top"/>
    </xf>
    <xf numFmtId="0" fontId="1" fillId="0" borderId="22" xfId="14" applyFill="1" applyBorder="1" applyAlignment="1" applyProtection="1">
      <alignment vertical="top" wrapText="1"/>
    </xf>
    <xf numFmtId="0" fontId="1" fillId="0" borderId="22" xfId="14" applyBorder="1" applyAlignment="1" applyProtection="1">
      <alignment vertical="top" wrapText="1"/>
    </xf>
    <xf numFmtId="0" fontId="0" fillId="0" borderId="22" xfId="14" applyFont="1" applyBorder="1" applyAlignment="1" applyProtection="1">
      <alignment vertical="top" wrapText="1"/>
    </xf>
    <xf numFmtId="0" fontId="5" fillId="0" borderId="22" xfId="14" applyFont="1" applyFill="1" applyBorder="1" applyAlignment="1" applyProtection="1">
      <alignment vertical="top" wrapText="1"/>
    </xf>
    <xf numFmtId="0" fontId="0" fillId="0" borderId="22" xfId="0" applyBorder="1" applyAlignment="1" applyProtection="1">
      <alignment wrapText="1"/>
    </xf>
    <xf numFmtId="0" fontId="2" fillId="0" borderId="22" xfId="0" applyFont="1" applyBorder="1" applyAlignment="1" applyProtection="1">
      <alignment vertical="top" wrapText="1"/>
      <protection locked="0"/>
    </xf>
    <xf numFmtId="0" fontId="0" fillId="0" borderId="22" xfId="0" applyFont="1" applyFill="1" applyBorder="1" applyAlignment="1">
      <alignment vertical="top" wrapText="1"/>
    </xf>
    <xf numFmtId="0" fontId="0" fillId="6" borderId="22" xfId="0" applyFont="1" applyFill="1" applyBorder="1" applyAlignment="1">
      <alignment vertical="top" wrapText="1"/>
    </xf>
    <xf numFmtId="0" fontId="5" fillId="0" borderId="22" xfId="0" applyFont="1" applyFill="1" applyBorder="1" applyAlignment="1">
      <alignment vertical="top" wrapText="1"/>
    </xf>
    <xf numFmtId="0" fontId="0" fillId="0" borderId="22" xfId="0" applyFill="1" applyBorder="1" applyAlignment="1">
      <alignment vertical="top" wrapText="1"/>
    </xf>
    <xf numFmtId="0" fontId="0" fillId="0" borderId="22" xfId="0" applyFont="1" applyFill="1" applyBorder="1" applyAlignment="1" applyProtection="1">
      <alignment vertical="top" wrapText="1"/>
      <protection locked="0"/>
    </xf>
    <xf numFmtId="49" fontId="0" fillId="0" borderId="22" xfId="0" applyNumberFormat="1" applyFont="1" applyFill="1" applyBorder="1" applyAlignment="1">
      <alignment vertical="top" wrapText="1"/>
    </xf>
    <xf numFmtId="0" fontId="5" fillId="2" borderId="48" xfId="0" applyFont="1" applyFill="1" applyBorder="1" applyAlignment="1" applyProtection="1">
      <alignment vertical="top" wrapText="1"/>
      <protection locked="0"/>
    </xf>
    <xf numFmtId="0" fontId="5" fillId="0" borderId="48" xfId="0" applyFont="1" applyFill="1" applyBorder="1" applyAlignment="1" applyProtection="1">
      <alignment vertical="top" wrapText="1"/>
      <protection locked="0"/>
    </xf>
    <xf numFmtId="1" fontId="5" fillId="0" borderId="48" xfId="0" applyNumberFormat="1" applyFont="1" applyFill="1" applyBorder="1" applyAlignment="1" applyProtection="1">
      <alignment vertical="top"/>
    </xf>
    <xf numFmtId="0" fontId="5" fillId="0" borderId="48" xfId="0" applyFont="1" applyFill="1" applyBorder="1" applyAlignment="1" applyProtection="1">
      <alignment vertical="top" wrapText="1"/>
    </xf>
    <xf numFmtId="49" fontId="5" fillId="0" borderId="48" xfId="0" quotePrefix="1" applyNumberFormat="1" applyFont="1" applyFill="1" applyBorder="1" applyAlignment="1" applyProtection="1">
      <alignment vertical="top" wrapText="1"/>
    </xf>
    <xf numFmtId="49" fontId="5" fillId="0" borderId="48" xfId="0" applyNumberFormat="1" applyFont="1" applyFill="1" applyBorder="1" applyAlignment="1" applyProtection="1">
      <alignment vertical="top" wrapText="1"/>
    </xf>
    <xf numFmtId="0" fontId="5" fillId="0" borderId="48" xfId="0" applyFont="1" applyFill="1" applyBorder="1" applyAlignment="1" applyProtection="1">
      <alignment vertical="top"/>
    </xf>
    <xf numFmtId="1" fontId="5" fillId="0" borderId="48" xfId="0" applyNumberFormat="1" applyFont="1" applyFill="1" applyBorder="1" applyAlignment="1" applyProtection="1">
      <alignment vertical="top"/>
      <protection locked="0"/>
    </xf>
    <xf numFmtId="0" fontId="5" fillId="0" borderId="0" xfId="0" applyFont="1" applyFill="1" applyBorder="1" applyAlignment="1" applyProtection="1">
      <alignment vertical="top" wrapText="1"/>
    </xf>
    <xf numFmtId="0" fontId="5" fillId="0" borderId="22" xfId="0" applyNumberFormat="1" applyFont="1" applyFill="1" applyBorder="1" applyAlignment="1" applyProtection="1">
      <alignment vertical="top"/>
    </xf>
    <xf numFmtId="0" fontId="5" fillId="0" borderId="22" xfId="0" applyNumberFormat="1" applyFont="1" applyFill="1" applyBorder="1" applyAlignment="1" applyProtection="1">
      <alignment vertical="top" wrapText="1"/>
    </xf>
    <xf numFmtId="0" fontId="1" fillId="17" borderId="22" xfId="17" applyFont="1" applyFill="1" applyBorder="1" applyAlignment="1">
      <alignment vertical="top" wrapText="1"/>
    </xf>
    <xf numFmtId="0" fontId="5" fillId="14" borderId="22" xfId="0" applyFont="1" applyFill="1" applyBorder="1" applyAlignment="1" applyProtection="1">
      <alignment vertical="top" wrapText="1"/>
      <protection locked="0"/>
    </xf>
    <xf numFmtId="0" fontId="0" fillId="0" borderId="22" xfId="0" applyNumberFormat="1" applyBorder="1" applyAlignment="1" applyProtection="1">
      <alignment vertical="top"/>
    </xf>
    <xf numFmtId="49" fontId="5" fillId="18" borderId="22" xfId="0" applyNumberFormat="1" applyFont="1" applyFill="1" applyBorder="1" applyAlignment="1" applyProtection="1">
      <alignment vertical="top" wrapText="1"/>
    </xf>
    <xf numFmtId="0" fontId="5" fillId="18" borderId="22" xfId="0" applyFont="1" applyFill="1" applyBorder="1" applyAlignment="1" applyProtection="1">
      <alignment vertical="top" wrapText="1"/>
    </xf>
    <xf numFmtId="0" fontId="5" fillId="18" borderId="22" xfId="0" applyFont="1" applyFill="1" applyBorder="1" applyAlignment="1" applyProtection="1">
      <alignment vertical="top"/>
    </xf>
    <xf numFmtId="0" fontId="5" fillId="18" borderId="22" xfId="0" applyFont="1" applyFill="1" applyBorder="1" applyAlignment="1" applyProtection="1">
      <alignment vertical="top" wrapText="1"/>
      <protection locked="0"/>
    </xf>
    <xf numFmtId="0" fontId="5" fillId="18" borderId="22" xfId="0" applyNumberFormat="1" applyFont="1" applyFill="1" applyBorder="1" applyAlignment="1" applyProtection="1">
      <alignment vertical="top"/>
    </xf>
    <xf numFmtId="0" fontId="5" fillId="6" borderId="22" xfId="0" applyFont="1" applyFill="1" applyBorder="1" applyAlignment="1" applyProtection="1">
      <alignment vertical="top" wrapText="1"/>
    </xf>
    <xf numFmtId="49" fontId="4" fillId="2" borderId="69" xfId="0" applyNumberFormat="1" applyFont="1" applyFill="1" applyBorder="1" applyAlignment="1" applyProtection="1">
      <alignment vertical="top" wrapText="1"/>
    </xf>
    <xf numFmtId="49" fontId="4" fillId="2" borderId="66" xfId="0" applyNumberFormat="1" applyFont="1" applyFill="1" applyBorder="1" applyAlignment="1" applyProtection="1">
      <alignment vertical="top" wrapText="1"/>
    </xf>
    <xf numFmtId="49" fontId="4" fillId="2" borderId="0" xfId="0" applyNumberFormat="1" applyFont="1" applyFill="1" applyBorder="1" applyAlignment="1" applyProtection="1">
      <alignment vertical="top" wrapText="1"/>
      <protection locked="0"/>
    </xf>
    <xf numFmtId="0" fontId="5" fillId="0" borderId="36" xfId="0" applyFont="1" applyFill="1" applyBorder="1" applyAlignment="1" applyProtection="1">
      <alignment vertical="top" wrapText="1"/>
      <protection locked="0"/>
    </xf>
    <xf numFmtId="0" fontId="0" fillId="0" borderId="22" xfId="0" applyFill="1" applyBorder="1" applyAlignment="1" applyProtection="1">
      <alignment horizontal="left" vertical="top"/>
      <protection locked="0"/>
    </xf>
    <xf numFmtId="0" fontId="0" fillId="0" borderId="22" xfId="0" applyFill="1" applyBorder="1" applyAlignment="1" applyProtection="1">
      <alignment horizontal="left" vertical="top" wrapText="1"/>
      <protection locked="0"/>
    </xf>
    <xf numFmtId="173" fontId="5" fillId="0" borderId="22" xfId="7" applyNumberFormat="1" applyFont="1" applyFill="1" applyBorder="1" applyAlignment="1" applyProtection="1">
      <alignment vertical="top"/>
      <protection locked="0"/>
    </xf>
    <xf numFmtId="173" fontId="5" fillId="0" borderId="22" xfId="7" applyNumberFormat="1" applyFont="1" applyFill="1" applyBorder="1" applyAlignment="1" applyProtection="1">
      <alignment vertical="top" wrapText="1"/>
      <protection locked="0"/>
    </xf>
    <xf numFmtId="174" fontId="5" fillId="0" borderId="22" xfId="0" applyNumberFormat="1" applyFont="1" applyFill="1" applyBorder="1" applyAlignment="1" applyProtection="1">
      <alignment vertical="top"/>
      <protection locked="0"/>
    </xf>
    <xf numFmtId="174" fontId="5" fillId="0" borderId="22" xfId="0" applyNumberFormat="1" applyFont="1" applyFill="1" applyBorder="1" applyAlignment="1" applyProtection="1">
      <alignment vertical="top" wrapText="1"/>
      <protection locked="0"/>
    </xf>
    <xf numFmtId="0" fontId="25" fillId="0" borderId="22" xfId="0" applyFont="1" applyFill="1" applyBorder="1" applyAlignment="1" applyProtection="1">
      <alignment vertical="top"/>
      <protection locked="0"/>
    </xf>
    <xf numFmtId="0" fontId="5" fillId="0" borderId="22" xfId="7" applyNumberFormat="1" applyFont="1" applyFill="1" applyBorder="1" applyAlignment="1" applyProtection="1">
      <alignment vertical="top"/>
      <protection locked="0"/>
    </xf>
    <xf numFmtId="173" fontId="0" fillId="0" borderId="22" xfId="7" applyNumberFormat="1" applyFont="1" applyFill="1" applyBorder="1" applyAlignment="1" applyProtection="1">
      <alignment vertical="top"/>
      <protection locked="0"/>
    </xf>
    <xf numFmtId="173" fontId="0" fillId="0" borderId="22" xfId="7" applyNumberFormat="1" applyFont="1" applyFill="1" applyBorder="1" applyAlignment="1" applyProtection="1">
      <alignment vertical="top" wrapText="1"/>
      <protection locked="0"/>
    </xf>
    <xf numFmtId="0" fontId="2" fillId="0" borderId="22" xfId="0" applyFont="1" applyFill="1" applyBorder="1" applyAlignment="1" applyProtection="1">
      <alignment vertical="top"/>
      <protection locked="0"/>
    </xf>
    <xf numFmtId="0" fontId="1" fillId="6" borderId="22" xfId="10" applyFont="1" applyFill="1" applyBorder="1" applyAlignment="1" applyProtection="1">
      <alignment vertical="top"/>
      <protection locked="0"/>
    </xf>
    <xf numFmtId="0" fontId="1" fillId="0" borderId="22" xfId="10" applyFill="1" applyBorder="1" applyAlignment="1" applyProtection="1">
      <alignment vertical="top" wrapText="1"/>
      <protection locked="0"/>
    </xf>
    <xf numFmtId="0" fontId="1" fillId="0" borderId="22" xfId="10" applyFont="1" applyBorder="1" applyAlignment="1" applyProtection="1">
      <alignment vertical="top"/>
      <protection locked="0"/>
    </xf>
    <xf numFmtId="0" fontId="1" fillId="0" borderId="22" xfId="10" applyFont="1" applyBorder="1" applyAlignment="1" applyProtection="1">
      <alignment vertical="top" wrapText="1"/>
      <protection locked="0"/>
    </xf>
    <xf numFmtId="0" fontId="1" fillId="0" borderId="22" xfId="10" applyBorder="1" applyAlignment="1" applyProtection="1">
      <alignment vertical="top"/>
      <protection locked="0"/>
    </xf>
    <xf numFmtId="0" fontId="1" fillId="0" borderId="22" xfId="10" applyBorder="1" applyAlignment="1" applyProtection="1">
      <alignment vertical="top" wrapText="1"/>
      <protection locked="0"/>
    </xf>
    <xf numFmtId="0" fontId="5" fillId="19" borderId="22" xfId="0" applyFont="1" applyFill="1" applyBorder="1" applyAlignment="1" applyProtection="1">
      <alignment vertical="top" wrapText="1"/>
      <protection locked="0"/>
    </xf>
    <xf numFmtId="0" fontId="5" fillId="19" borderId="22" xfId="0" applyFont="1" applyFill="1" applyBorder="1" applyAlignment="1" applyProtection="1">
      <alignment vertical="top"/>
      <protection locked="0"/>
    </xf>
    <xf numFmtId="0" fontId="1" fillId="0" borderId="22" xfId="5" applyFill="1" applyBorder="1" applyAlignment="1" applyProtection="1">
      <alignment vertical="top"/>
      <protection locked="0"/>
    </xf>
    <xf numFmtId="0" fontId="1" fillId="0" borderId="22" xfId="5" applyFill="1" applyBorder="1" applyAlignment="1" applyProtection="1">
      <alignment vertical="top" wrapText="1"/>
      <protection locked="0"/>
    </xf>
    <xf numFmtId="173" fontId="0" fillId="0" borderId="22" xfId="7" applyNumberFormat="1" applyFont="1" applyBorder="1" applyAlignment="1" applyProtection="1">
      <alignment vertical="top"/>
      <protection locked="0"/>
    </xf>
    <xf numFmtId="173" fontId="0" fillId="0" borderId="22" xfId="7" applyNumberFormat="1" applyFont="1" applyBorder="1" applyAlignment="1" applyProtection="1">
      <alignment vertical="top" wrapText="1"/>
      <protection locked="0"/>
    </xf>
    <xf numFmtId="0" fontId="5" fillId="0" borderId="22" xfId="13" applyFont="1" applyBorder="1" applyAlignment="1" applyProtection="1">
      <alignment vertical="top" wrapText="1"/>
      <protection locked="0"/>
    </xf>
    <xf numFmtId="0" fontId="1" fillId="0" borderId="22" xfId="13" applyBorder="1" applyAlignment="1" applyProtection="1">
      <alignment vertical="top"/>
      <protection locked="0"/>
    </xf>
    <xf numFmtId="0" fontId="1" fillId="0" borderId="22" xfId="13" applyBorder="1" applyAlignment="1" applyProtection="1">
      <alignment vertical="top" wrapText="1"/>
      <protection locked="0"/>
    </xf>
    <xf numFmtId="173" fontId="1" fillId="0" borderId="22" xfId="15" applyNumberFormat="1" applyFont="1" applyBorder="1" applyAlignment="1" applyProtection="1">
      <alignment vertical="top" wrapText="1"/>
      <protection locked="0"/>
    </xf>
    <xf numFmtId="0" fontId="1" fillId="0" borderId="22" xfId="13" applyFill="1" applyBorder="1" applyAlignment="1" applyProtection="1">
      <alignment vertical="top" wrapText="1"/>
      <protection locked="0"/>
    </xf>
    <xf numFmtId="173" fontId="1" fillId="0" borderId="22" xfId="16" applyNumberFormat="1" applyFont="1" applyBorder="1" applyAlignment="1" applyProtection="1">
      <alignment vertical="top" wrapText="1"/>
      <protection locked="0"/>
    </xf>
    <xf numFmtId="0" fontId="1" fillId="0" borderId="22" xfId="14" applyFill="1" applyBorder="1" applyAlignment="1" applyProtection="1">
      <alignment vertical="top" wrapText="1"/>
      <protection locked="0"/>
    </xf>
    <xf numFmtId="173" fontId="0" fillId="0" borderId="22" xfId="16" applyNumberFormat="1" applyFont="1" applyFill="1" applyBorder="1" applyAlignment="1" applyProtection="1">
      <alignment vertical="top" wrapText="1"/>
      <protection locked="0"/>
    </xf>
    <xf numFmtId="0" fontId="0" fillId="0" borderId="22" xfId="0" applyFill="1" applyBorder="1" applyProtection="1">
      <protection locked="0"/>
    </xf>
    <xf numFmtId="0" fontId="0" fillId="0" borderId="22" xfId="0" applyFill="1" applyBorder="1" applyAlignment="1" applyProtection="1">
      <alignment wrapText="1"/>
      <protection locked="0"/>
    </xf>
    <xf numFmtId="0" fontId="0" fillId="18" borderId="22" xfId="0" applyFont="1" applyFill="1" applyBorder="1" applyAlignment="1">
      <alignment vertical="top" wrapText="1"/>
    </xf>
    <xf numFmtId="0" fontId="5" fillId="0" borderId="48" xfId="0" applyFont="1" applyFill="1" applyBorder="1" applyAlignment="1" applyProtection="1">
      <alignment vertical="top"/>
      <protection locked="0"/>
    </xf>
    <xf numFmtId="1" fontId="5" fillId="0" borderId="48" xfId="0" applyNumberFormat="1" applyFont="1" applyFill="1" applyBorder="1" applyAlignment="1" applyProtection="1">
      <alignment vertical="top" wrapText="1"/>
      <protection locked="0"/>
    </xf>
    <xf numFmtId="0" fontId="5" fillId="18" borderId="22" xfId="0" applyFont="1" applyFill="1" applyBorder="1" applyAlignment="1" applyProtection="1">
      <alignment vertical="top"/>
      <protection locked="0"/>
    </xf>
    <xf numFmtId="0" fontId="5" fillId="2" borderId="29" xfId="0" applyNumberFormat="1" applyFont="1" applyFill="1" applyBorder="1" applyAlignment="1" applyProtection="1">
      <alignment vertical="top" wrapText="1"/>
      <protection locked="0"/>
    </xf>
    <xf numFmtId="0" fontId="5" fillId="2" borderId="29" xfId="0" applyNumberFormat="1" applyFont="1" applyFill="1" applyBorder="1" applyAlignment="1" applyProtection="1">
      <alignment vertical="top" wrapText="1"/>
    </xf>
    <xf numFmtId="0" fontId="0" fillId="0" borderId="37" xfId="0" applyNumberFormat="1" applyBorder="1" applyAlignment="1">
      <alignment horizontal="centerContinuous" vertical="top" wrapText="1"/>
    </xf>
    <xf numFmtId="0" fontId="24" fillId="0" borderId="0" xfId="0" applyFont="1" applyBorder="1" applyProtection="1"/>
    <xf numFmtId="0" fontId="30" fillId="0" borderId="0" xfId="0" applyFont="1" applyBorder="1" applyProtection="1"/>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protection locked="0"/>
    </xf>
    <xf numFmtId="0" fontId="0" fillId="18" borderId="0" xfId="0" applyFill="1" applyAlignment="1">
      <alignment horizontal="left" indent="1"/>
    </xf>
    <xf numFmtId="0" fontId="0" fillId="18" borderId="22" xfId="0" applyFill="1" applyBorder="1"/>
    <xf numFmtId="0" fontId="0" fillId="2" borderId="0" xfId="0" applyFill="1" applyBorder="1" applyAlignment="1">
      <alignment horizontal="left" indent="1"/>
    </xf>
    <xf numFmtId="0" fontId="0" fillId="0" borderId="22" xfId="10" applyFont="1" applyFill="1" applyBorder="1" applyAlignment="1" applyProtection="1">
      <alignment vertical="top"/>
      <protection locked="0"/>
    </xf>
    <xf numFmtId="0" fontId="0" fillId="0" borderId="22" xfId="10" applyFont="1" applyBorder="1" applyAlignment="1" applyProtection="1">
      <alignment vertical="top"/>
      <protection locked="0"/>
    </xf>
    <xf numFmtId="0" fontId="0" fillId="0" borderId="28" xfId="0" applyBorder="1"/>
    <xf numFmtId="0" fontId="0" fillId="0" borderId="38" xfId="0" applyBorder="1"/>
    <xf numFmtId="0" fontId="0" fillId="0" borderId="36" xfId="0" applyBorder="1" applyAlignment="1">
      <alignment vertical="top" wrapText="1"/>
    </xf>
    <xf numFmtId="0" fontId="3" fillId="0" borderId="1" xfId="0" applyFont="1" applyBorder="1"/>
    <xf numFmtId="0" fontId="20" fillId="0" borderId="14" xfId="0" applyFont="1" applyBorder="1" applyAlignment="1">
      <alignment horizontal="centerContinuous" vertical="top"/>
    </xf>
    <xf numFmtId="0" fontId="0" fillId="0" borderId="15" xfId="0" applyBorder="1" applyAlignment="1">
      <alignment horizontal="centerContinuous" vertical="top"/>
    </xf>
    <xf numFmtId="0" fontId="0" fillId="0" borderId="16" xfId="0" applyBorder="1" applyAlignment="1">
      <alignment horizontal="centerContinuous" vertical="top"/>
    </xf>
    <xf numFmtId="0" fontId="3" fillId="0" borderId="1" xfId="0" applyFont="1" applyBorder="1" applyAlignment="1">
      <alignment horizontal="centerContinuous" vertical="top" wrapText="1"/>
    </xf>
    <xf numFmtId="0" fontId="0" fillId="0" borderId="14" xfId="0" applyBorder="1"/>
    <xf numFmtId="0" fontId="0" fillId="0" borderId="27" xfId="0" applyBorder="1"/>
    <xf numFmtId="0" fontId="0" fillId="0" borderId="48" xfId="0" applyBorder="1" applyAlignment="1">
      <alignment vertical="top" wrapText="1"/>
    </xf>
    <xf numFmtId="0" fontId="3" fillId="0" borderId="55" xfId="0" applyFont="1" applyBorder="1" applyAlignment="1">
      <alignment horizontal="centerContinuous" vertical="top" wrapText="1"/>
    </xf>
    <xf numFmtId="0" fontId="0" fillId="0" borderId="50" xfId="0" applyBorder="1" applyAlignment="1">
      <alignment horizontal="centerContinuous" vertical="top" wrapText="1"/>
    </xf>
    <xf numFmtId="0" fontId="0" fillId="0" borderId="70" xfId="0" applyBorder="1" applyAlignment="1">
      <alignment horizontal="centerContinuous" vertical="top" wrapText="1"/>
    </xf>
    <xf numFmtId="0" fontId="3" fillId="0" borderId="50" xfId="0" applyFont="1" applyBorder="1" applyAlignment="1">
      <alignment horizontal="centerContinuous" vertical="top" wrapText="1"/>
    </xf>
    <xf numFmtId="0" fontId="3" fillId="0" borderId="70" xfId="0" applyFont="1" applyBorder="1" applyAlignment="1">
      <alignment horizontal="centerContinuous" vertical="top" wrapText="1"/>
    </xf>
    <xf numFmtId="0" fontId="3" fillId="0" borderId="1" xfId="0" applyFont="1" applyBorder="1" applyAlignment="1">
      <alignment horizontal="centerContinuous"/>
    </xf>
    <xf numFmtId="0" fontId="0" fillId="0" borderId="2" xfId="0" applyBorder="1" applyAlignment="1">
      <alignment horizontal="centerContinuous"/>
    </xf>
    <xf numFmtId="0" fontId="0" fillId="0" borderId="44" xfId="0" applyBorder="1" applyAlignment="1">
      <alignment horizontal="centerContinuous"/>
    </xf>
    <xf numFmtId="0" fontId="3" fillId="0" borderId="55" xfId="0" applyFont="1" applyBorder="1" applyAlignment="1">
      <alignment vertical="top" wrapText="1"/>
    </xf>
    <xf numFmtId="0" fontId="3" fillId="0" borderId="50" xfId="0" applyFont="1" applyBorder="1" applyAlignment="1">
      <alignment vertical="top" wrapText="1"/>
    </xf>
    <xf numFmtId="0" fontId="3" fillId="0" borderId="70" xfId="0" applyFont="1" applyBorder="1" applyAlignment="1">
      <alignment vertical="top" wrapText="1"/>
    </xf>
    <xf numFmtId="0" fontId="7" fillId="0" borderId="22" xfId="1" applyBorder="1" applyAlignment="1" applyProtection="1"/>
    <xf numFmtId="0" fontId="7" fillId="0" borderId="36" xfId="1" applyBorder="1" applyAlignment="1" applyProtection="1">
      <alignment wrapText="1"/>
    </xf>
    <xf numFmtId="0" fontId="3" fillId="0" borderId="60" xfId="0" applyFont="1" applyBorder="1" applyAlignment="1">
      <alignment horizontal="centerContinuous" vertical="top" wrapText="1"/>
    </xf>
    <xf numFmtId="0" fontId="0" fillId="0" borderId="13" xfId="0" applyBorder="1" applyAlignment="1">
      <alignment vertical="top" wrapText="1"/>
    </xf>
    <xf numFmtId="0" fontId="7" fillId="0" borderId="22" xfId="1" applyBorder="1" applyAlignment="1" applyProtection="1">
      <alignment vertical="top"/>
    </xf>
    <xf numFmtId="0" fontId="0" fillId="0" borderId="36" xfId="0" applyBorder="1" applyAlignment="1">
      <alignment horizontal="centerContinuous" vertical="center" wrapText="1"/>
    </xf>
    <xf numFmtId="0" fontId="4" fillId="3" borderId="2" xfId="0" applyFont="1" applyFill="1" applyBorder="1" applyAlignment="1" applyProtection="1">
      <alignment horizontal="center"/>
    </xf>
    <xf numFmtId="0" fontId="4" fillId="0" borderId="2" xfId="0" applyFont="1" applyBorder="1" applyAlignment="1" applyProtection="1">
      <alignment horizontal="center"/>
    </xf>
    <xf numFmtId="0" fontId="4" fillId="0" borderId="44" xfId="0" applyFont="1" applyBorder="1" applyAlignment="1" applyProtection="1">
      <alignment horizontal="center"/>
    </xf>
    <xf numFmtId="0" fontId="7" fillId="0" borderId="1" xfId="1" applyBorder="1" applyAlignment="1" applyProtection="1">
      <alignment horizontal="center"/>
    </xf>
    <xf numFmtId="0" fontId="7" fillId="0" borderId="44" xfId="1" applyBorder="1" applyAlignment="1" applyProtection="1">
      <alignment horizontal="center"/>
    </xf>
    <xf numFmtId="0" fontId="0" fillId="2" borderId="0" xfId="0" applyFont="1" applyFill="1" applyAlignment="1">
      <alignment vertical="center" wrapText="1"/>
    </xf>
    <xf numFmtId="0" fontId="1" fillId="2" borderId="0" xfId="0" applyFont="1" applyFill="1" applyAlignment="1">
      <alignment vertical="center" wrapText="1"/>
    </xf>
    <xf numFmtId="0" fontId="1" fillId="2" borderId="8" xfId="0" applyFont="1" applyFill="1" applyBorder="1" applyAlignment="1">
      <alignment vertical="center" wrapText="1"/>
    </xf>
    <xf numFmtId="0" fontId="0" fillId="0" borderId="0" xfId="0" applyFont="1" applyAlignment="1">
      <alignment vertical="center" wrapText="1"/>
    </xf>
    <xf numFmtId="0" fontId="1" fillId="0" borderId="0" xfId="0" applyFont="1" applyAlignment="1">
      <alignment vertical="center" wrapText="1"/>
    </xf>
    <xf numFmtId="0" fontId="1" fillId="0" borderId="8" xfId="0" applyFont="1" applyBorder="1" applyAlignment="1">
      <alignment vertical="center" wrapText="1"/>
    </xf>
    <xf numFmtId="0" fontId="12" fillId="0" borderId="37" xfId="0" applyFont="1" applyFill="1" applyBorder="1" applyAlignment="1" applyProtection="1">
      <alignment horizontal="center" vertical="top"/>
      <protection locked="0"/>
    </xf>
    <xf numFmtId="0" fontId="12" fillId="0" borderId="21" xfId="0" applyFont="1" applyFill="1" applyBorder="1" applyAlignment="1" applyProtection="1">
      <alignment horizontal="center" vertical="top"/>
      <protection locked="0"/>
    </xf>
    <xf numFmtId="0" fontId="11" fillId="7" borderId="37" xfId="0" applyFont="1" applyFill="1" applyBorder="1" applyAlignment="1" applyProtection="1">
      <alignment horizontal="center"/>
    </xf>
    <xf numFmtId="0" fontId="11" fillId="7" borderId="21" xfId="0" applyFont="1" applyFill="1" applyBorder="1" applyAlignment="1" applyProtection="1">
      <alignment horizontal="center"/>
    </xf>
    <xf numFmtId="0" fontId="11" fillId="0" borderId="37" xfId="0" applyFont="1" applyBorder="1" applyAlignment="1" applyProtection="1">
      <alignment horizontal="center" vertical="top" wrapText="1"/>
    </xf>
    <xf numFmtId="0" fontId="11" fillId="0" borderId="21" xfId="0" applyFont="1" applyBorder="1" applyAlignment="1" applyProtection="1">
      <alignment horizontal="center" vertical="top" wrapText="1"/>
    </xf>
    <xf numFmtId="0" fontId="12" fillId="0" borderId="37" xfId="0" applyFont="1" applyFill="1" applyBorder="1" applyAlignment="1" applyProtection="1">
      <alignment horizontal="center" vertical="top" wrapText="1"/>
    </xf>
    <xf numFmtId="0" fontId="12" fillId="0" borderId="21" xfId="0" applyFont="1" applyFill="1" applyBorder="1" applyAlignment="1" applyProtection="1">
      <alignment horizontal="center" vertical="top" wrapText="1"/>
    </xf>
    <xf numFmtId="0" fontId="11" fillId="0" borderId="37" xfId="0" applyFont="1" applyBorder="1" applyAlignment="1" applyProtection="1">
      <alignment horizontal="center" vertical="top"/>
    </xf>
    <xf numFmtId="0" fontId="11" fillId="0" borderId="21" xfId="0" applyFont="1" applyBorder="1" applyAlignment="1" applyProtection="1">
      <alignment horizontal="center" vertical="top"/>
    </xf>
    <xf numFmtId="0" fontId="5" fillId="0" borderId="37" xfId="0" applyFont="1" applyFill="1" applyBorder="1" applyAlignment="1" applyProtection="1">
      <alignment horizontal="center"/>
      <protection locked="0"/>
    </xf>
    <xf numFmtId="0" fontId="5" fillId="0" borderId="21" xfId="0" applyFont="1"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44"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28" xfId="0" applyFill="1" applyBorder="1" applyAlignment="1" applyProtection="1">
      <alignment horizontal="center"/>
      <protection locked="0"/>
    </xf>
    <xf numFmtId="0" fontId="0" fillId="2" borderId="38" xfId="0" applyFill="1" applyBorder="1" applyAlignment="1" applyProtection="1">
      <alignment horizontal="center"/>
      <protection locked="0"/>
    </xf>
    <xf numFmtId="0" fontId="23" fillId="8" borderId="34" xfId="0" applyFont="1" applyFill="1" applyBorder="1" applyAlignment="1">
      <alignment horizontal="center"/>
    </xf>
    <xf numFmtId="0" fontId="0" fillId="0" borderId="34" xfId="0" applyBorder="1" applyAlignment="1">
      <alignment horizontal="center"/>
    </xf>
    <xf numFmtId="0" fontId="0" fillId="0" borderId="21" xfId="0" applyBorder="1" applyAlignment="1">
      <alignment horizontal="center"/>
    </xf>
    <xf numFmtId="49" fontId="0" fillId="2" borderId="1" xfId="0" applyNumberFormat="1" applyFill="1" applyBorder="1" applyAlignment="1" applyProtection="1">
      <alignment horizontal="center"/>
      <protection locked="0"/>
    </xf>
    <xf numFmtId="49" fontId="0" fillId="2" borderId="2" xfId="0" applyNumberFormat="1" applyFill="1" applyBorder="1" applyAlignment="1" applyProtection="1">
      <alignment horizontal="center"/>
      <protection locked="0"/>
    </xf>
    <xf numFmtId="49" fontId="0" fillId="2" borderId="44" xfId="0" applyNumberFormat="1" applyFill="1" applyBorder="1" applyAlignment="1" applyProtection="1">
      <alignment horizontal="center"/>
      <protection locked="0"/>
    </xf>
    <xf numFmtId="49" fontId="0" fillId="0" borderId="1" xfId="0" applyNumberFormat="1" applyFill="1" applyBorder="1" applyAlignment="1" applyProtection="1">
      <alignment horizontal="center"/>
    </xf>
    <xf numFmtId="49" fontId="0" fillId="0" borderId="2" xfId="0" applyNumberFormat="1" applyFill="1" applyBorder="1" applyAlignment="1" applyProtection="1">
      <alignment horizontal="center"/>
    </xf>
    <xf numFmtId="49" fontId="0" fillId="0" borderId="44" xfId="0" applyNumberFormat="1" applyFill="1" applyBorder="1" applyAlignment="1" applyProtection="1">
      <alignment horizontal="center"/>
    </xf>
    <xf numFmtId="14" fontId="0" fillId="2" borderId="1" xfId="0" applyNumberFormat="1" applyFill="1" applyBorder="1" applyAlignment="1" applyProtection="1">
      <alignment horizontal="center"/>
      <protection locked="0"/>
    </xf>
    <xf numFmtId="14" fontId="0" fillId="2" borderId="2" xfId="0" applyNumberFormat="1" applyFill="1" applyBorder="1" applyAlignment="1" applyProtection="1">
      <alignment horizontal="center"/>
      <protection locked="0"/>
    </xf>
    <xf numFmtId="14" fontId="0" fillId="2" borderId="44" xfId="0" applyNumberFormat="1" applyFill="1" applyBorder="1" applyAlignment="1" applyProtection="1">
      <alignment horizontal="center"/>
      <protection locked="0"/>
    </xf>
    <xf numFmtId="0" fontId="11" fillId="0" borderId="24" xfId="0" applyFont="1" applyBorder="1" applyAlignment="1" applyProtection="1">
      <alignment horizontal="left" vertical="top" wrapText="1"/>
    </xf>
    <xf numFmtId="0" fontId="11" fillId="0" borderId="25"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0" fillId="0" borderId="0" xfId="0" applyBorder="1" applyAlignment="1">
      <alignment horizontal="left" vertical="top"/>
    </xf>
    <xf numFmtId="0" fontId="4" fillId="0" borderId="45" xfId="0" applyFont="1" applyBorder="1" applyAlignment="1" applyProtection="1">
      <alignment horizontal="left"/>
    </xf>
    <xf numFmtId="0" fontId="4" fillId="0" borderId="25" xfId="0" applyFont="1" applyBorder="1" applyAlignment="1" applyProtection="1">
      <alignment horizontal="left"/>
    </xf>
    <xf numFmtId="0" fontId="11" fillId="0" borderId="37" xfId="0" applyFont="1" applyBorder="1" applyAlignment="1" applyProtection="1">
      <alignment horizontal="left" vertical="top"/>
    </xf>
    <xf numFmtId="0" fontId="11" fillId="0" borderId="21" xfId="0" applyFont="1" applyBorder="1" applyAlignment="1" applyProtection="1">
      <alignment horizontal="left" vertical="top"/>
    </xf>
    <xf numFmtId="3" fontId="11" fillId="0" borderId="37" xfId="0" applyNumberFormat="1" applyFont="1" applyBorder="1" applyAlignment="1" applyProtection="1">
      <alignment horizontal="left" vertical="top" wrapText="1"/>
    </xf>
    <xf numFmtId="3" fontId="11" fillId="0" borderId="21" xfId="0" applyNumberFormat="1" applyFont="1" applyBorder="1" applyAlignment="1" applyProtection="1">
      <alignment horizontal="left" vertical="top" wrapText="1"/>
    </xf>
    <xf numFmtId="0" fontId="7" fillId="4" borderId="4" xfId="1" applyFill="1" applyBorder="1" applyAlignment="1" applyProtection="1">
      <alignment horizontal="center" vertical="top" wrapText="1"/>
    </xf>
    <xf numFmtId="0" fontId="7" fillId="4" borderId="17" xfId="1" applyFill="1" applyBorder="1" applyAlignment="1" applyProtection="1">
      <alignment horizontal="center" vertical="top" wrapText="1"/>
    </xf>
    <xf numFmtId="0" fontId="15" fillId="0" borderId="0" xfId="0" applyFont="1" applyBorder="1" applyAlignment="1" applyProtection="1">
      <alignment wrapText="1"/>
    </xf>
    <xf numFmtId="0" fontId="0" fillId="0" borderId="0" xfId="0" applyBorder="1" applyAlignment="1"/>
    <xf numFmtId="0" fontId="0" fillId="0" borderId="8" xfId="0" applyBorder="1" applyAlignment="1"/>
  </cellXfs>
  <cellStyles count="18">
    <cellStyle name="Hyperlink" xfId="1" builtinId="8"/>
    <cellStyle name="Standaard" xfId="0" builtinId="0"/>
    <cellStyle name="Standaard 10" xfId="10" xr:uid="{00000000-0005-0000-0000-000002000000}"/>
    <cellStyle name="Standaard 10 2" xfId="11" xr:uid="{00000000-0005-0000-0000-000003000000}"/>
    <cellStyle name="Standaard 14" xfId="5" xr:uid="{00000000-0005-0000-0000-000004000000}"/>
    <cellStyle name="Standaard 14 2" xfId="12" xr:uid="{00000000-0005-0000-0000-000005000000}"/>
    <cellStyle name="Standaard 18" xfId="13" xr:uid="{00000000-0005-0000-0000-000006000000}"/>
    <cellStyle name="Standaard 19" xfId="14" xr:uid="{00000000-0005-0000-0000-000007000000}"/>
    <cellStyle name="Standaard 2" xfId="2" xr:uid="{00000000-0005-0000-0000-000008000000}"/>
    <cellStyle name="Standaard 2 2" xfId="6" xr:uid="{00000000-0005-0000-0000-000009000000}"/>
    <cellStyle name="Standaard 3" xfId="3" xr:uid="{00000000-0005-0000-0000-00000A000000}"/>
    <cellStyle name="Standaard 4" xfId="8" xr:uid="{00000000-0005-0000-0000-00000B000000}"/>
    <cellStyle name="Standaard 54" xfId="17" xr:uid="{569DB82F-2655-4909-9AC9-F8E2484A9F9E}"/>
    <cellStyle name="Standaard 8" xfId="9" xr:uid="{00000000-0005-0000-0000-00000C000000}"/>
    <cellStyle name="Valuta" xfId="7" builtinId="4"/>
    <cellStyle name="Valuta 2" xfId="4" xr:uid="{00000000-0005-0000-0000-00000E000000}"/>
    <cellStyle name="Valuta 8" xfId="15" xr:uid="{00000000-0005-0000-0000-00000F000000}"/>
    <cellStyle name="Valuta 9" xfId="16" xr:uid="{00000000-0005-0000-0000-000010000000}"/>
  </cellStyles>
  <dxfs count="354">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FF00"/>
        </patternFill>
      </fill>
    </dxf>
    <dxf>
      <font>
        <color auto="1"/>
      </font>
    </dxf>
    <dxf>
      <font>
        <color rgb="FFFFFF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s>
  <tableStyles count="0" defaultTableStyle="TableStyleMedium2" defaultPivotStyle="PivotStyleLight16"/>
  <colors>
    <mruColors>
      <color rgb="FFFF00FF"/>
      <color rgb="FFC0C0C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imburg.nl/subsidi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lokaleregelgeving.overheid.nl/CVDR602703/1" TargetMode="External"/><Relationship Id="rId2" Type="http://schemas.openxmlformats.org/officeDocument/2006/relationships/hyperlink" Target="https://www.limburg.nl/loket/subsidies/actuele-subsidies/subsidieregelingen-0/@9861/subsidie-natura-2000-gebieden-2025-2027/" TargetMode="External"/><Relationship Id="rId1" Type="http://schemas.openxmlformats.org/officeDocument/2006/relationships/hyperlink" Target="https://www.limburg.nl/loket/subsidies/actuele-subsidies/subsidieregelingen-0/@9861/subsidie-natura-2000-gebieden-2025-2027/" TargetMode="External"/><Relationship Id="rId5" Type="http://schemas.openxmlformats.org/officeDocument/2006/relationships/printerSettings" Target="../printerSettings/printerSettings2.bin"/><Relationship Id="rId4" Type="http://schemas.openxmlformats.org/officeDocument/2006/relationships/hyperlink" Target="https://www.limburg.nl/loket/subsidies/actuele-subsidies/subsidieregelingen-0/@9861/subsidie-natura-2000-gebieden-2025-202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L93"/>
  <sheetViews>
    <sheetView workbookViewId="0"/>
  </sheetViews>
  <sheetFormatPr defaultColWidth="9.140625" defaultRowHeight="12.75" x14ac:dyDescent="0.2"/>
  <cols>
    <col min="1" max="1" width="5.85546875" style="222" customWidth="1"/>
    <col min="2" max="2" width="26.85546875" style="222" customWidth="1"/>
    <col min="3" max="3" width="12.140625" style="222" customWidth="1"/>
    <col min="4" max="6" width="9.140625" style="222"/>
    <col min="7" max="7" width="9.5703125" style="222" customWidth="1"/>
    <col min="8" max="11" width="9.140625" style="222"/>
    <col min="12" max="12" width="30.5703125" style="222" customWidth="1"/>
    <col min="13" max="16384" width="9.140625" style="222"/>
  </cols>
  <sheetData>
    <row r="1" spans="1:12" ht="18" x14ac:dyDescent="0.25">
      <c r="A1" s="574" t="s">
        <v>2968</v>
      </c>
      <c r="B1" s="574"/>
      <c r="C1" s="575"/>
      <c r="D1" s="575"/>
      <c r="E1" s="575"/>
      <c r="F1" s="575"/>
      <c r="G1" s="575"/>
      <c r="H1" s="575"/>
      <c r="I1" s="575"/>
      <c r="J1" s="575"/>
      <c r="K1" s="575"/>
      <c r="L1" s="48"/>
    </row>
    <row r="2" spans="1:12" ht="18.75" thickBot="1" x14ac:dyDescent="0.3">
      <c r="A2" s="223"/>
      <c r="B2" s="223"/>
      <c r="C2" s="48"/>
      <c r="D2" s="48"/>
      <c r="E2" s="48"/>
      <c r="F2" s="48"/>
      <c r="G2" s="48"/>
      <c r="H2" s="48"/>
      <c r="I2" s="48"/>
      <c r="J2" s="48"/>
      <c r="K2" s="48"/>
      <c r="L2" s="48"/>
    </row>
    <row r="3" spans="1:12" ht="16.5" thickBot="1" x14ac:dyDescent="0.3">
      <c r="A3" s="205" t="s">
        <v>125</v>
      </c>
      <c r="B3" s="277"/>
      <c r="C3" s="211"/>
      <c r="D3" s="211"/>
      <c r="E3" s="211"/>
      <c r="F3" s="277"/>
      <c r="G3" s="211"/>
      <c r="H3" s="806"/>
      <c r="I3" s="807"/>
      <c r="J3" s="807"/>
      <c r="K3" s="807"/>
      <c r="L3" s="808"/>
    </row>
    <row r="4" spans="1:12" ht="16.5" thickBot="1" x14ac:dyDescent="0.3">
      <c r="A4" s="225"/>
      <c r="B4" s="226"/>
      <c r="C4" s="48"/>
      <c r="D4" s="48"/>
      <c r="E4" s="48"/>
      <c r="F4" s="48"/>
      <c r="G4" s="48"/>
      <c r="H4" s="48"/>
      <c r="I4" s="48"/>
      <c r="J4" s="48"/>
      <c r="K4" s="48"/>
      <c r="L4" s="48"/>
    </row>
    <row r="5" spans="1:12" ht="13.5" thickBot="1" x14ac:dyDescent="0.25">
      <c r="A5" s="3" t="s">
        <v>126</v>
      </c>
      <c r="B5" s="278"/>
      <c r="C5" s="278"/>
      <c r="D5" s="278"/>
      <c r="E5" s="278"/>
      <c r="F5" s="278"/>
      <c r="G5" s="278"/>
      <c r="H5" s="4"/>
      <c r="I5" s="4"/>
      <c r="J5" s="4"/>
      <c r="K5" s="4"/>
      <c r="L5" s="243"/>
    </row>
    <row r="6" spans="1:12" ht="13.5" thickBot="1" x14ac:dyDescent="0.25">
      <c r="A6" s="25"/>
      <c r="B6" s="87"/>
      <c r="C6" s="87"/>
      <c r="D6" s="87"/>
      <c r="E6" s="87"/>
      <c r="F6" s="87"/>
      <c r="G6" s="87"/>
      <c r="H6" s="48"/>
      <c r="I6" s="48"/>
      <c r="J6" s="48"/>
      <c r="K6" s="48"/>
      <c r="L6" s="48"/>
    </row>
    <row r="7" spans="1:12" x14ac:dyDescent="0.2">
      <c r="A7" s="274" t="s">
        <v>167</v>
      </c>
      <c r="B7" s="275"/>
      <c r="C7" s="275"/>
      <c r="D7" s="275"/>
      <c r="E7" s="275"/>
      <c r="F7" s="275"/>
      <c r="G7" s="275"/>
      <c r="H7" s="235"/>
      <c r="I7" s="236"/>
      <c r="J7" s="236"/>
      <c r="K7" s="236"/>
      <c r="L7" s="80"/>
    </row>
    <row r="8" spans="1:12" x14ac:dyDescent="0.2">
      <c r="A8" s="25"/>
      <c r="B8" s="344" t="s">
        <v>168</v>
      </c>
      <c r="C8" s="345" t="s">
        <v>169</v>
      </c>
      <c r="D8" s="87"/>
      <c r="E8" s="87"/>
      <c r="F8" s="87"/>
      <c r="G8" s="87"/>
      <c r="H8" s="48"/>
      <c r="I8" s="48"/>
      <c r="J8" s="48"/>
      <c r="K8" s="48"/>
      <c r="L8" s="21"/>
    </row>
    <row r="9" spans="1:12" x14ac:dyDescent="0.2">
      <c r="A9" s="20"/>
      <c r="B9" s="346" t="s">
        <v>170</v>
      </c>
      <c r="C9" s="347" t="s">
        <v>171</v>
      </c>
      <c r="D9" s="48"/>
      <c r="E9" s="48"/>
      <c r="F9" s="48"/>
      <c r="G9" s="48"/>
      <c r="H9" s="48"/>
      <c r="I9" s="48"/>
      <c r="J9" s="48"/>
      <c r="K9" s="48"/>
      <c r="L9" s="21"/>
    </row>
    <row r="10" spans="1:12" x14ac:dyDescent="0.2">
      <c r="A10" s="20"/>
      <c r="B10" s="348" t="s">
        <v>172</v>
      </c>
      <c r="C10" s="347" t="s">
        <v>173</v>
      </c>
      <c r="D10" s="48"/>
      <c r="E10" s="48"/>
      <c r="F10" s="48"/>
      <c r="G10" s="48"/>
      <c r="H10" s="48"/>
      <c r="I10" s="48"/>
      <c r="J10" s="48"/>
      <c r="K10" s="48"/>
      <c r="L10" s="21"/>
    </row>
    <row r="11" spans="1:12" ht="13.5" thickBot="1" x14ac:dyDescent="0.25">
      <c r="A11" s="276"/>
      <c r="B11" s="355" t="s">
        <v>199</v>
      </c>
      <c r="C11" s="356" t="s">
        <v>198</v>
      </c>
      <c r="D11" s="357"/>
      <c r="E11" s="357"/>
      <c r="F11" s="357"/>
      <c r="G11" s="358"/>
      <c r="H11" s="116"/>
      <c r="I11" s="116"/>
      <c r="J11" s="116"/>
      <c r="K11" s="116"/>
      <c r="L11" s="157"/>
    </row>
    <row r="12" spans="1:12" ht="13.5" thickBot="1" x14ac:dyDescent="0.25">
      <c r="A12" s="20"/>
      <c r="B12" s="247"/>
      <c r="C12" s="335"/>
      <c r="D12" s="48"/>
      <c r="E12" s="48"/>
      <c r="F12" s="48"/>
      <c r="G12" s="48"/>
      <c r="H12" s="48"/>
      <c r="I12" s="48"/>
      <c r="J12" s="48"/>
      <c r="K12" s="48"/>
      <c r="L12" s="48"/>
    </row>
    <row r="13" spans="1:12" x14ac:dyDescent="0.2">
      <c r="A13" s="274" t="s">
        <v>184</v>
      </c>
      <c r="B13" s="275"/>
      <c r="C13" s="336"/>
      <c r="D13" s="235"/>
      <c r="E13" s="235"/>
      <c r="F13" s="235"/>
      <c r="G13" s="235"/>
      <c r="H13" s="235"/>
      <c r="I13" s="236"/>
      <c r="J13" s="236"/>
      <c r="K13" s="236"/>
      <c r="L13" s="80"/>
    </row>
    <row r="14" spans="1:12" x14ac:dyDescent="0.2">
      <c r="A14" s="20"/>
      <c r="B14" s="349" t="s">
        <v>185</v>
      </c>
      <c r="C14" s="350" t="s">
        <v>171</v>
      </c>
      <c r="D14" s="48"/>
      <c r="E14" s="48"/>
      <c r="F14" s="48"/>
      <c r="G14" s="48"/>
      <c r="H14" s="48"/>
      <c r="I14" s="48"/>
      <c r="J14" s="48"/>
      <c r="K14" s="48"/>
      <c r="L14" s="21"/>
    </row>
    <row r="15" spans="1:12" x14ac:dyDescent="0.2">
      <c r="A15" s="20"/>
      <c r="B15" s="351" t="s">
        <v>186</v>
      </c>
      <c r="C15" s="342" t="s">
        <v>187</v>
      </c>
      <c r="D15" s="343"/>
      <c r="E15" s="343"/>
      <c r="F15" s="343"/>
      <c r="G15" s="343"/>
      <c r="H15" s="343"/>
      <c r="I15" s="343"/>
      <c r="J15" s="343"/>
      <c r="K15" s="343"/>
      <c r="L15" s="352"/>
    </row>
    <row r="16" spans="1:12" ht="13.5" thickBot="1" x14ac:dyDescent="0.25">
      <c r="A16" s="276"/>
      <c r="B16" s="353" t="s">
        <v>189</v>
      </c>
      <c r="C16" s="354" t="s">
        <v>190</v>
      </c>
      <c r="D16" s="116"/>
      <c r="E16" s="116"/>
      <c r="F16" s="116"/>
      <c r="G16" s="116"/>
      <c r="H16" s="116"/>
      <c r="I16" s="116"/>
      <c r="J16" s="116"/>
      <c r="K16" s="116"/>
      <c r="L16" s="157"/>
    </row>
    <row r="17" spans="1:12" ht="13.5" thickBot="1" x14ac:dyDescent="0.25">
      <c r="A17" s="20"/>
      <c r="B17" s="19"/>
      <c r="C17" s="48"/>
      <c r="D17" s="48"/>
      <c r="E17" s="48"/>
      <c r="F17" s="48"/>
      <c r="G17" s="48"/>
      <c r="H17" s="48"/>
      <c r="I17" s="48"/>
      <c r="J17" s="48"/>
      <c r="K17" s="48"/>
      <c r="L17" s="48"/>
    </row>
    <row r="18" spans="1:12" x14ac:dyDescent="0.2">
      <c r="A18" s="274" t="s">
        <v>151</v>
      </c>
      <c r="B18" s="274"/>
      <c r="C18" s="235"/>
      <c r="D18" s="235"/>
      <c r="E18" s="235"/>
      <c r="F18" s="235"/>
      <c r="G18" s="235"/>
      <c r="H18" s="235"/>
      <c r="I18" s="236"/>
      <c r="J18" s="236"/>
      <c r="K18" s="236"/>
      <c r="L18" s="80"/>
    </row>
    <row r="19" spans="1:12" x14ac:dyDescent="0.2">
      <c r="A19" s="20"/>
      <c r="B19" s="19" t="s">
        <v>174</v>
      </c>
      <c r="C19" s="19"/>
      <c r="D19" s="48"/>
      <c r="E19" s="48"/>
      <c r="F19" s="48"/>
      <c r="G19" s="48"/>
      <c r="H19" s="48"/>
      <c r="I19" s="48"/>
      <c r="J19" s="48"/>
      <c r="K19" s="48"/>
      <c r="L19" s="21"/>
    </row>
    <row r="20" spans="1:12" x14ac:dyDescent="0.2">
      <c r="A20" s="20"/>
      <c r="B20" s="19" t="s">
        <v>270</v>
      </c>
      <c r="C20" s="19"/>
      <c r="D20" s="48"/>
      <c r="E20" s="48"/>
      <c r="F20" s="48"/>
      <c r="G20" s="48"/>
      <c r="H20" s="48"/>
      <c r="I20" s="48"/>
      <c r="J20" s="48"/>
      <c r="K20" s="48"/>
      <c r="L20" s="21"/>
    </row>
    <row r="21" spans="1:12" x14ac:dyDescent="0.2">
      <c r="A21" s="20"/>
      <c r="B21" s="19" t="s">
        <v>2969</v>
      </c>
      <c r="C21" s="19"/>
      <c r="D21" s="48"/>
      <c r="E21" s="48"/>
      <c r="F21" s="48"/>
      <c r="G21" s="48"/>
      <c r="H21" s="48"/>
      <c r="I21" s="48"/>
      <c r="J21" s="48"/>
      <c r="K21" s="48"/>
      <c r="L21" s="21"/>
    </row>
    <row r="22" spans="1:12" x14ac:dyDescent="0.2">
      <c r="A22" s="20"/>
      <c r="B22" s="19" t="s">
        <v>127</v>
      </c>
      <c r="C22" s="19"/>
      <c r="D22" s="19"/>
      <c r="E22" s="19"/>
      <c r="F22" s="19"/>
      <c r="G22" s="19"/>
      <c r="H22" s="19"/>
      <c r="I22" s="19"/>
      <c r="J22" s="19"/>
      <c r="K22" s="19"/>
      <c r="L22" s="31"/>
    </row>
    <row r="23" spans="1:12" x14ac:dyDescent="0.2">
      <c r="A23" s="20"/>
      <c r="B23" s="19" t="s">
        <v>128</v>
      </c>
      <c r="C23" s="19"/>
      <c r="D23" s="19"/>
      <c r="E23" s="19"/>
      <c r="F23" s="19"/>
      <c r="G23" s="19"/>
      <c r="H23" s="19"/>
      <c r="I23" s="19"/>
      <c r="J23" s="19"/>
      <c r="K23" s="19"/>
      <c r="L23" s="31"/>
    </row>
    <row r="24" spans="1:12" x14ac:dyDescent="0.2">
      <c r="A24" s="20"/>
      <c r="B24" s="19" t="s">
        <v>129</v>
      </c>
      <c r="C24" s="19"/>
      <c r="D24" s="19"/>
      <c r="E24" s="19"/>
      <c r="F24" s="19"/>
      <c r="G24" s="19"/>
      <c r="H24" s="19"/>
      <c r="I24" s="19"/>
      <c r="J24" s="19"/>
      <c r="K24" s="19"/>
      <c r="L24" s="31"/>
    </row>
    <row r="25" spans="1:12" x14ac:dyDescent="0.2">
      <c r="A25" s="20"/>
      <c r="B25" s="26"/>
      <c r="C25" s="26"/>
      <c r="D25" s="26"/>
      <c r="E25" s="26"/>
      <c r="F25" s="26"/>
      <c r="G25" s="26"/>
      <c r="H25" s="26"/>
      <c r="I25" s="26"/>
      <c r="J25" s="26"/>
      <c r="K25" s="26"/>
      <c r="L25" s="31"/>
    </row>
    <row r="26" spans="1:12" ht="27.75" customHeight="1" thickBot="1" x14ac:dyDescent="0.25">
      <c r="A26" s="20"/>
      <c r="B26" s="811" t="s">
        <v>2967</v>
      </c>
      <c r="C26" s="812"/>
      <c r="D26" s="812"/>
      <c r="E26" s="812"/>
      <c r="F26" s="812"/>
      <c r="G26" s="812"/>
      <c r="H26" s="812"/>
      <c r="I26" s="812"/>
      <c r="J26" s="812"/>
      <c r="K26" s="812"/>
      <c r="L26" s="813"/>
    </row>
    <row r="27" spans="1:12" ht="13.5" thickBot="1" x14ac:dyDescent="0.25">
      <c r="A27" s="20"/>
      <c r="B27" s="374" t="s">
        <v>2930</v>
      </c>
      <c r="C27" s="217"/>
      <c r="D27" s="227"/>
      <c r="E27" s="227"/>
      <c r="F27" s="227"/>
      <c r="G27" s="227"/>
      <c r="H27" s="541" t="s">
        <v>2931</v>
      </c>
      <c r="I27" s="228"/>
      <c r="J27" s="228"/>
      <c r="K27" s="228"/>
      <c r="L27" s="229"/>
    </row>
    <row r="28" spans="1:12" ht="13.5" thickBot="1" x14ac:dyDescent="0.25">
      <c r="A28" s="47"/>
      <c r="B28" s="48"/>
      <c r="C28" s="48"/>
      <c r="D28" s="48"/>
      <c r="E28" s="48"/>
      <c r="F28" s="48"/>
      <c r="G28" s="48"/>
      <c r="H28" s="48"/>
      <c r="I28" s="48"/>
      <c r="J28" s="48"/>
      <c r="K28" s="48"/>
      <c r="L28" s="21"/>
    </row>
    <row r="29" spans="1:12" ht="15" thickBot="1" x14ac:dyDescent="0.25">
      <c r="A29" s="230"/>
      <c r="B29" s="26" t="s">
        <v>264</v>
      </c>
      <c r="C29" s="93"/>
      <c r="D29" s="93"/>
      <c r="E29" s="48"/>
      <c r="F29" s="48"/>
      <c r="G29" s="48"/>
      <c r="H29" s="48"/>
      <c r="I29" s="48"/>
      <c r="J29" s="48"/>
      <c r="K29" s="809"/>
      <c r="L29" s="810"/>
    </row>
    <row r="30" spans="1:12" x14ac:dyDescent="0.2">
      <c r="A30" s="20"/>
      <c r="B30" s="26" t="s">
        <v>2965</v>
      </c>
      <c r="C30" s="48"/>
      <c r="D30" s="26"/>
      <c r="E30" s="48"/>
      <c r="F30" s="48"/>
      <c r="G30" s="48"/>
      <c r="H30" s="48"/>
      <c r="I30" s="48"/>
      <c r="J30" s="48"/>
      <c r="K30" s="48"/>
      <c r="L30" s="21"/>
    </row>
    <row r="31" spans="1:12" x14ac:dyDescent="0.2">
      <c r="A31" s="20"/>
      <c r="B31" s="26" t="s">
        <v>130</v>
      </c>
      <c r="C31" s="48"/>
      <c r="D31" s="26"/>
      <c r="E31" s="48"/>
      <c r="F31" s="48"/>
      <c r="G31" s="48"/>
      <c r="H31" s="48"/>
      <c r="I31" s="48"/>
      <c r="J31" s="48"/>
      <c r="K31" s="48"/>
      <c r="L31" s="21"/>
    </row>
    <row r="32" spans="1:12" x14ac:dyDescent="0.2">
      <c r="A32" s="20"/>
      <c r="B32" s="19" t="s">
        <v>131</v>
      </c>
      <c r="C32" s="48"/>
      <c r="D32" s="19"/>
      <c r="E32" s="48"/>
      <c r="F32" s="48"/>
      <c r="G32" s="48"/>
      <c r="H32" s="48"/>
      <c r="I32" s="48"/>
      <c r="J32" s="48"/>
      <c r="K32" s="48"/>
      <c r="L32" s="21"/>
    </row>
    <row r="33" spans="1:12" x14ac:dyDescent="0.2">
      <c r="A33" s="231"/>
      <c r="B33" s="26" t="s">
        <v>132</v>
      </c>
      <c r="C33" s="48"/>
      <c r="D33" s="26"/>
      <c r="E33" s="48"/>
      <c r="F33" s="48"/>
      <c r="G33" s="48"/>
      <c r="H33" s="48"/>
      <c r="I33" s="48"/>
      <c r="J33" s="48"/>
      <c r="K33" s="48"/>
      <c r="L33" s="21"/>
    </row>
    <row r="34" spans="1:12" x14ac:dyDescent="0.2">
      <c r="A34" s="231"/>
      <c r="B34" s="26" t="s">
        <v>133</v>
      </c>
      <c r="C34" s="48"/>
      <c r="D34" s="26"/>
      <c r="E34" s="48"/>
      <c r="F34" s="48"/>
      <c r="G34" s="48"/>
      <c r="H34" s="48"/>
      <c r="I34" s="48"/>
      <c r="J34" s="48"/>
      <c r="K34" s="48"/>
      <c r="L34" s="21"/>
    </row>
    <row r="35" spans="1:12" x14ac:dyDescent="0.2">
      <c r="A35" s="231"/>
      <c r="B35" s="26"/>
      <c r="C35" s="48"/>
      <c r="D35" s="26"/>
      <c r="E35" s="48"/>
      <c r="F35" s="48"/>
      <c r="G35" s="48"/>
      <c r="H35" s="48"/>
      <c r="I35" s="48"/>
      <c r="J35" s="48"/>
      <c r="K35" s="48"/>
      <c r="L35" s="21"/>
    </row>
    <row r="36" spans="1:12" x14ac:dyDescent="0.2">
      <c r="A36" s="231"/>
      <c r="B36" s="26" t="s">
        <v>134</v>
      </c>
      <c r="C36" s="26"/>
      <c r="D36" s="19"/>
      <c r="E36" s="48"/>
      <c r="F36" s="48"/>
      <c r="G36" s="48"/>
      <c r="H36" s="48"/>
      <c r="I36" s="48"/>
      <c r="J36" s="48"/>
      <c r="K36" s="48"/>
      <c r="L36" s="21"/>
    </row>
    <row r="37" spans="1:12" ht="15" thickBot="1" x14ac:dyDescent="0.25">
      <c r="A37" s="232"/>
      <c r="B37" s="116" t="s">
        <v>135</v>
      </c>
      <c r="C37" s="233"/>
      <c r="D37" s="116"/>
      <c r="E37" s="116"/>
      <c r="F37" s="116"/>
      <c r="G37" s="116"/>
      <c r="H37" s="116"/>
      <c r="I37" s="116"/>
      <c r="J37" s="116"/>
      <c r="K37" s="116"/>
      <c r="L37" s="157"/>
    </row>
    <row r="38" spans="1:12" ht="15" thickBot="1" x14ac:dyDescent="0.25">
      <c r="A38" s="26"/>
      <c r="B38" s="48"/>
      <c r="C38" s="461"/>
      <c r="D38" s="48"/>
      <c r="E38" s="48"/>
      <c r="F38" s="48"/>
      <c r="G38" s="48"/>
      <c r="H38" s="48"/>
      <c r="I38" s="48"/>
      <c r="J38" s="48"/>
      <c r="K38" s="48"/>
      <c r="L38" s="48"/>
    </row>
    <row r="39" spans="1:12" x14ac:dyDescent="0.2">
      <c r="A39" s="274" t="s">
        <v>269</v>
      </c>
      <c r="B39" s="274"/>
      <c r="C39" s="274"/>
      <c r="D39" s="235"/>
      <c r="E39" s="235"/>
      <c r="F39" s="235"/>
      <c r="G39" s="235"/>
      <c r="H39" s="235"/>
      <c r="I39" s="236"/>
      <c r="J39" s="236"/>
      <c r="K39" s="236"/>
      <c r="L39" s="80"/>
    </row>
    <row r="40" spans="1:12" s="462" customFormat="1" x14ac:dyDescent="0.2">
      <c r="A40" s="22"/>
      <c r="B40" s="26" t="s">
        <v>260</v>
      </c>
      <c r="C40" s="247"/>
      <c r="D40" s="75"/>
      <c r="E40" s="75"/>
      <c r="F40" s="75"/>
      <c r="G40" s="75"/>
      <c r="H40" s="75"/>
      <c r="I40" s="75"/>
      <c r="J40" s="75"/>
      <c r="K40" s="75"/>
      <c r="L40" s="76"/>
    </row>
    <row r="41" spans="1:12" s="462" customFormat="1" x14ac:dyDescent="0.2">
      <c r="A41" s="22"/>
      <c r="B41" s="489" t="s">
        <v>268</v>
      </c>
      <c r="C41" s="247"/>
      <c r="D41" s="75"/>
      <c r="E41" s="75"/>
      <c r="F41" s="75"/>
      <c r="G41" s="75"/>
      <c r="H41" s="75"/>
      <c r="I41" s="75"/>
      <c r="J41" s="75"/>
      <c r="K41" s="75"/>
      <c r="L41" s="76"/>
    </row>
    <row r="42" spans="1:12" s="462" customFormat="1" x14ac:dyDescent="0.2">
      <c r="A42" s="22"/>
      <c r="B42" s="489" t="s">
        <v>2970</v>
      </c>
      <c r="C42" s="247"/>
      <c r="D42" s="75"/>
      <c r="E42" s="75"/>
      <c r="F42" s="75"/>
      <c r="G42" s="75"/>
      <c r="H42" s="75"/>
      <c r="I42" s="75"/>
      <c r="J42" s="75"/>
      <c r="K42" s="75"/>
      <c r="L42" s="76"/>
    </row>
    <row r="43" spans="1:12" s="462" customFormat="1" x14ac:dyDescent="0.2">
      <c r="A43" s="22"/>
      <c r="B43" s="490" t="s">
        <v>2971</v>
      </c>
      <c r="C43" s="247"/>
      <c r="D43" s="75"/>
      <c r="E43" s="75"/>
      <c r="F43" s="75"/>
      <c r="G43" s="75"/>
      <c r="H43" s="75"/>
      <c r="I43" s="75"/>
      <c r="J43" s="75"/>
      <c r="K43" s="75"/>
      <c r="L43" s="76"/>
    </row>
    <row r="44" spans="1:12" ht="13.5" thickBot="1" x14ac:dyDescent="0.25">
      <c r="A44" s="149"/>
      <c r="B44" s="116"/>
      <c r="C44" s="116"/>
      <c r="D44" s="116"/>
      <c r="E44" s="116"/>
      <c r="F44" s="116"/>
      <c r="G44" s="116"/>
      <c r="H44" s="116"/>
      <c r="I44" s="116"/>
      <c r="J44" s="116"/>
      <c r="K44" s="116"/>
      <c r="L44" s="157"/>
    </row>
    <row r="45" spans="1:12" x14ac:dyDescent="0.2">
      <c r="A45" s="234" t="s">
        <v>152</v>
      </c>
      <c r="B45" s="235"/>
      <c r="C45" s="235"/>
      <c r="D45" s="235"/>
      <c r="E45" s="235"/>
      <c r="F45" s="235"/>
      <c r="G45" s="235"/>
      <c r="H45" s="235"/>
      <c r="I45" s="236"/>
      <c r="J45" s="236"/>
      <c r="K45" s="236"/>
      <c r="L45" s="80"/>
    </row>
    <row r="46" spans="1:12" x14ac:dyDescent="0.2">
      <c r="A46" s="47"/>
      <c r="B46" s="814" t="s">
        <v>4046</v>
      </c>
      <c r="C46" s="815"/>
      <c r="D46" s="815"/>
      <c r="E46" s="815"/>
      <c r="F46" s="815"/>
      <c r="G46" s="815"/>
      <c r="H46" s="815"/>
      <c r="I46" s="815"/>
      <c r="J46" s="815"/>
      <c r="K46" s="815"/>
      <c r="L46" s="816"/>
    </row>
    <row r="47" spans="1:12" x14ac:dyDescent="0.2">
      <c r="A47" s="47"/>
      <c r="B47" s="814" t="s">
        <v>2972</v>
      </c>
      <c r="C47" s="815"/>
      <c r="D47" s="815"/>
      <c r="E47" s="815"/>
      <c r="F47" s="815"/>
      <c r="G47" s="815"/>
      <c r="H47" s="815"/>
      <c r="I47" s="815"/>
      <c r="J47" s="815"/>
      <c r="K47" s="815"/>
      <c r="L47" s="816"/>
    </row>
    <row r="48" spans="1:12" x14ac:dyDescent="0.2">
      <c r="A48" s="47"/>
      <c r="B48" s="26" t="s">
        <v>175</v>
      </c>
      <c r="C48" s="48"/>
      <c r="D48" s="48"/>
      <c r="E48" s="48"/>
      <c r="F48" s="48"/>
      <c r="G48" s="48"/>
      <c r="H48" s="48"/>
      <c r="I48" s="48"/>
      <c r="J48" s="48"/>
      <c r="K48" s="48"/>
      <c r="L48" s="21"/>
    </row>
    <row r="49" spans="1:12" x14ac:dyDescent="0.2">
      <c r="A49" s="47"/>
      <c r="B49" s="26" t="s">
        <v>196</v>
      </c>
      <c r="C49" s="48"/>
      <c r="D49" s="48"/>
      <c r="E49" s="48"/>
      <c r="F49" s="48"/>
      <c r="G49" s="48"/>
      <c r="H49" s="48"/>
      <c r="I49" s="48"/>
      <c r="J49" s="48"/>
      <c r="K49" s="48"/>
      <c r="L49" s="21"/>
    </row>
    <row r="50" spans="1:12" x14ac:dyDescent="0.2">
      <c r="A50" s="47"/>
      <c r="B50" s="26" t="s">
        <v>192</v>
      </c>
      <c r="C50" s="48"/>
      <c r="D50" s="48"/>
      <c r="E50" s="48"/>
      <c r="F50" s="48"/>
      <c r="G50" s="48"/>
      <c r="H50" s="48"/>
      <c r="I50" s="48"/>
      <c r="J50" s="48"/>
      <c r="K50" s="48"/>
      <c r="L50" s="21"/>
    </row>
    <row r="51" spans="1:12" x14ac:dyDescent="0.2">
      <c r="A51" s="47"/>
      <c r="B51" s="26" t="s">
        <v>200</v>
      </c>
      <c r="C51" s="48"/>
      <c r="D51" s="48"/>
      <c r="E51" s="48"/>
      <c r="F51" s="48"/>
      <c r="G51" s="48"/>
      <c r="H51" s="48"/>
      <c r="I51" s="48"/>
      <c r="J51" s="48"/>
      <c r="K51" s="48"/>
      <c r="L51" s="21"/>
    </row>
    <row r="52" spans="1:12" x14ac:dyDescent="0.2">
      <c r="A52" s="47"/>
      <c r="B52" s="26" t="s">
        <v>201</v>
      </c>
      <c r="C52" s="48"/>
      <c r="D52" s="48"/>
      <c r="E52" s="48"/>
      <c r="F52" s="48"/>
      <c r="G52" s="48"/>
      <c r="H52" s="48"/>
      <c r="I52" s="48"/>
      <c r="J52" s="48"/>
      <c r="K52" s="48"/>
      <c r="L52" s="21"/>
    </row>
    <row r="53" spans="1:12" x14ac:dyDescent="0.2">
      <c r="A53" s="47"/>
      <c r="B53" s="48"/>
      <c r="C53" s="48"/>
      <c r="D53" s="48"/>
      <c r="E53" s="48"/>
      <c r="F53" s="48"/>
      <c r="G53" s="48"/>
      <c r="H53" s="48"/>
      <c r="I53" s="48"/>
      <c r="J53" s="48"/>
      <c r="K53" s="48"/>
      <c r="L53" s="21"/>
    </row>
    <row r="54" spans="1:12" x14ac:dyDescent="0.2">
      <c r="A54" s="237"/>
      <c r="B54" s="48" t="s">
        <v>148</v>
      </c>
      <c r="C54" s="48"/>
      <c r="D54" s="48"/>
      <c r="E54" s="48"/>
      <c r="F54" s="48"/>
      <c r="G54" s="48"/>
      <c r="H54" s="48"/>
      <c r="I54" s="48"/>
      <c r="J54" s="48"/>
      <c r="K54" s="48"/>
      <c r="L54" s="21"/>
    </row>
    <row r="55" spans="1:12" x14ac:dyDescent="0.2">
      <c r="A55" s="47"/>
      <c r="B55" s="48" t="s">
        <v>271</v>
      </c>
      <c r="C55" s="48"/>
      <c r="D55" s="48"/>
      <c r="E55" s="48"/>
      <c r="F55" s="48"/>
      <c r="G55" s="48"/>
      <c r="H55" s="48"/>
      <c r="I55" s="48"/>
      <c r="J55" s="48"/>
      <c r="K55" s="48"/>
      <c r="L55" s="21"/>
    </row>
    <row r="56" spans="1:12" ht="13.5" thickBot="1" x14ac:dyDescent="0.25">
      <c r="A56" s="149"/>
      <c r="B56" s="373" t="s">
        <v>215</v>
      </c>
      <c r="C56" s="116"/>
      <c r="D56" s="116"/>
      <c r="E56" s="116"/>
      <c r="F56" s="116"/>
      <c r="G56" s="116"/>
      <c r="H56" s="116"/>
      <c r="I56" s="116"/>
      <c r="J56" s="116"/>
      <c r="K56" s="116"/>
      <c r="L56" s="157"/>
    </row>
    <row r="57" spans="1:12" ht="13.5" thickBot="1" x14ac:dyDescent="0.25">
      <c r="A57" s="47"/>
      <c r="B57" s="48"/>
      <c r="C57" s="48"/>
      <c r="D57" s="48"/>
      <c r="E57" s="48"/>
      <c r="F57" s="48"/>
      <c r="G57" s="48"/>
      <c r="H57" s="48"/>
      <c r="I57" s="48"/>
      <c r="J57" s="48"/>
      <c r="K57" s="48"/>
      <c r="L57" s="48"/>
    </row>
    <row r="58" spans="1:12" x14ac:dyDescent="0.2">
      <c r="A58" s="234" t="s">
        <v>194</v>
      </c>
      <c r="B58" s="235"/>
      <c r="C58" s="235"/>
      <c r="D58" s="235"/>
      <c r="E58" s="235"/>
      <c r="F58" s="235"/>
      <c r="G58" s="235"/>
      <c r="H58" s="235"/>
      <c r="I58" s="236"/>
      <c r="J58" s="236"/>
      <c r="K58" s="236"/>
      <c r="L58" s="80"/>
    </row>
    <row r="59" spans="1:12" x14ac:dyDescent="0.2">
      <c r="A59" s="420"/>
      <c r="B59" s="227" t="s">
        <v>195</v>
      </c>
      <c r="C59" s="48"/>
      <c r="D59" s="48"/>
      <c r="E59" s="48"/>
      <c r="F59" s="48"/>
      <c r="G59" s="48"/>
      <c r="H59" s="48"/>
      <c r="I59" s="48"/>
      <c r="J59" s="48"/>
      <c r="K59" s="48"/>
      <c r="L59" s="21"/>
    </row>
    <row r="60" spans="1:12" x14ac:dyDescent="0.2">
      <c r="A60" s="47"/>
      <c r="B60" s="48" t="s">
        <v>177</v>
      </c>
      <c r="C60" s="48"/>
      <c r="D60" s="48"/>
      <c r="E60" s="48"/>
      <c r="F60" s="48"/>
      <c r="G60" s="48"/>
      <c r="H60" s="48"/>
      <c r="I60" s="48"/>
      <c r="J60" s="48"/>
      <c r="K60" s="48"/>
      <c r="L60" s="21"/>
    </row>
    <row r="61" spans="1:12" x14ac:dyDescent="0.2">
      <c r="A61" s="47"/>
      <c r="B61" s="238" t="s">
        <v>178</v>
      </c>
      <c r="C61" s="48"/>
      <c r="D61" s="48"/>
      <c r="E61" s="48"/>
      <c r="F61" s="48"/>
      <c r="G61" s="48"/>
      <c r="H61" s="48"/>
      <c r="I61" s="48"/>
      <c r="J61" s="48"/>
      <c r="K61" s="48"/>
      <c r="L61" s="21"/>
    </row>
    <row r="62" spans="1:12" x14ac:dyDescent="0.2">
      <c r="A62" s="47"/>
      <c r="B62" s="333" t="s">
        <v>179</v>
      </c>
      <c r="C62" s="48"/>
      <c r="D62" s="48"/>
      <c r="E62" s="48"/>
      <c r="F62" s="48"/>
      <c r="G62" s="48"/>
      <c r="H62" s="48"/>
      <c r="I62" s="48"/>
      <c r="J62" s="48"/>
      <c r="K62" s="48"/>
      <c r="L62" s="21"/>
    </row>
    <row r="63" spans="1:12" x14ac:dyDescent="0.2">
      <c r="A63" s="47"/>
      <c r="B63" s="238" t="s">
        <v>180</v>
      </c>
      <c r="C63" s="48"/>
      <c r="D63" s="48"/>
      <c r="E63" s="48"/>
      <c r="F63" s="48"/>
      <c r="G63" s="48"/>
      <c r="H63" s="48"/>
      <c r="I63" s="48"/>
      <c r="J63" s="48"/>
      <c r="K63" s="48"/>
      <c r="L63" s="21"/>
    </row>
    <row r="64" spans="1:12" x14ac:dyDescent="0.2">
      <c r="A64" s="47"/>
      <c r="B64" s="333" t="s">
        <v>181</v>
      </c>
      <c r="C64" s="48"/>
      <c r="D64" s="48"/>
      <c r="E64" s="48"/>
      <c r="F64" s="48"/>
      <c r="G64" s="48"/>
      <c r="H64" s="48"/>
      <c r="I64" s="48"/>
      <c r="J64" s="48"/>
      <c r="K64" s="48"/>
      <c r="L64" s="21"/>
    </row>
    <row r="65" spans="1:12" x14ac:dyDescent="0.2">
      <c r="A65" s="47"/>
      <c r="B65" s="333" t="s">
        <v>182</v>
      </c>
      <c r="C65" s="48"/>
      <c r="D65" s="48"/>
      <c r="E65" s="48"/>
      <c r="F65" s="48"/>
      <c r="G65" s="48"/>
      <c r="H65" s="48"/>
      <c r="I65" s="48"/>
      <c r="J65" s="48"/>
      <c r="K65" s="48"/>
      <c r="L65" s="21"/>
    </row>
    <row r="66" spans="1:12" ht="13.5" thickBot="1" x14ac:dyDescent="0.25">
      <c r="A66" s="149"/>
      <c r="B66" s="334" t="s">
        <v>183</v>
      </c>
      <c r="C66" s="116"/>
      <c r="D66" s="116"/>
      <c r="E66" s="116"/>
      <c r="F66" s="116"/>
      <c r="G66" s="116"/>
      <c r="H66" s="116"/>
      <c r="I66" s="116"/>
      <c r="J66" s="116"/>
      <c r="K66" s="116"/>
      <c r="L66" s="157"/>
    </row>
    <row r="67" spans="1:12" ht="13.5" thickBot="1" x14ac:dyDescent="0.25">
      <c r="A67" s="47"/>
      <c r="B67" s="333"/>
      <c r="C67" s="48"/>
      <c r="D67" s="48"/>
      <c r="E67" s="48"/>
      <c r="F67" s="48"/>
      <c r="G67" s="48"/>
      <c r="H67" s="48"/>
      <c r="I67" s="48"/>
      <c r="J67" s="48"/>
      <c r="K67" s="48"/>
      <c r="L67" s="48"/>
    </row>
    <row r="68" spans="1:12" x14ac:dyDescent="0.2">
      <c r="A68" s="234" t="s">
        <v>229</v>
      </c>
      <c r="B68" s="429"/>
      <c r="C68" s="235"/>
      <c r="D68" s="235"/>
      <c r="E68" s="235"/>
      <c r="F68" s="235"/>
      <c r="G68" s="235"/>
      <c r="H68" s="235"/>
      <c r="I68" s="236"/>
      <c r="J68" s="236"/>
      <c r="K68" s="236"/>
      <c r="L68" s="80"/>
    </row>
    <row r="69" spans="1:12" x14ac:dyDescent="0.2">
      <c r="A69" s="420"/>
      <c r="B69" s="333" t="s">
        <v>228</v>
      </c>
      <c r="C69" s="48"/>
      <c r="D69" s="48"/>
      <c r="E69" s="48"/>
      <c r="F69" s="48"/>
      <c r="G69" s="48"/>
      <c r="H69" s="48"/>
      <c r="I69" s="48"/>
      <c r="J69" s="48"/>
      <c r="K69" s="48"/>
      <c r="L69" s="21"/>
    </row>
    <row r="70" spans="1:12" x14ac:dyDescent="0.2">
      <c r="A70" s="420"/>
      <c r="B70" s="285" t="s">
        <v>226</v>
      </c>
      <c r="C70" s="48"/>
      <c r="D70" s="48"/>
      <c r="E70" s="48"/>
      <c r="F70" s="48"/>
      <c r="G70" s="48"/>
      <c r="H70" s="48"/>
      <c r="I70" s="48"/>
      <c r="J70" s="48"/>
      <c r="K70" s="48"/>
      <c r="L70" s="21"/>
    </row>
    <row r="71" spans="1:12" ht="13.5" thickBot="1" x14ac:dyDescent="0.25">
      <c r="A71" s="430"/>
      <c r="B71" s="334" t="s">
        <v>227</v>
      </c>
      <c r="C71" s="116"/>
      <c r="D71" s="116"/>
      <c r="E71" s="116"/>
      <c r="F71" s="116"/>
      <c r="G71" s="116"/>
      <c r="H71" s="116"/>
      <c r="I71" s="116"/>
      <c r="J71" s="116"/>
      <c r="K71" s="116"/>
      <c r="L71" s="157"/>
    </row>
    <row r="72" spans="1:12" ht="13.5" thickBot="1" x14ac:dyDescent="0.25">
      <c r="A72" s="237" t="s">
        <v>149</v>
      </c>
      <c r="B72" s="48"/>
      <c r="C72" s="48"/>
      <c r="D72" s="48"/>
      <c r="E72" s="48"/>
      <c r="F72" s="48"/>
      <c r="G72" s="48"/>
      <c r="H72" s="48"/>
      <c r="I72" s="48"/>
      <c r="J72" s="48"/>
      <c r="K72" s="48"/>
      <c r="L72" s="48"/>
    </row>
    <row r="73" spans="1:12" x14ac:dyDescent="0.2">
      <c r="A73" s="250" t="s">
        <v>153</v>
      </c>
      <c r="B73" s="235"/>
      <c r="C73" s="235"/>
      <c r="D73" s="235"/>
      <c r="E73" s="235"/>
      <c r="F73" s="235"/>
      <c r="G73" s="235"/>
      <c r="H73" s="235"/>
      <c r="I73" s="236"/>
      <c r="J73" s="236"/>
      <c r="K73" s="236"/>
      <c r="L73" s="80"/>
    </row>
    <row r="74" spans="1:12" x14ac:dyDescent="0.2">
      <c r="A74" s="47"/>
      <c r="B74" s="48" t="s">
        <v>202</v>
      </c>
      <c r="C74" s="48"/>
      <c r="D74" s="48"/>
      <c r="E74" s="48"/>
      <c r="F74" s="48"/>
      <c r="G74" s="48"/>
      <c r="H74" s="48"/>
      <c r="I74" s="48"/>
      <c r="J74" s="48"/>
      <c r="K74" s="48"/>
      <c r="L74" s="21"/>
    </row>
    <row r="75" spans="1:12" x14ac:dyDescent="0.2">
      <c r="A75" s="47"/>
      <c r="B75" s="238" t="s">
        <v>154</v>
      </c>
      <c r="C75" s="48"/>
      <c r="D75" s="48"/>
      <c r="E75" s="48"/>
      <c r="F75" s="48"/>
      <c r="G75" s="48"/>
      <c r="H75" s="48"/>
      <c r="I75" s="48"/>
      <c r="J75" s="48"/>
      <c r="K75" s="48"/>
      <c r="L75" s="21"/>
    </row>
    <row r="76" spans="1:12" ht="13.5" thickBot="1" x14ac:dyDescent="0.25">
      <c r="A76" s="149"/>
      <c r="B76" s="239" t="s">
        <v>150</v>
      </c>
      <c r="C76" s="116"/>
      <c r="D76" s="116"/>
      <c r="E76" s="116"/>
      <c r="F76" s="116"/>
      <c r="G76" s="116"/>
      <c r="H76" s="116"/>
      <c r="I76" s="116"/>
      <c r="J76" s="116"/>
      <c r="K76" s="116"/>
      <c r="L76" s="157"/>
    </row>
    <row r="77" spans="1:12" ht="13.5" thickBot="1" x14ac:dyDescent="0.25">
      <c r="A77" s="48"/>
      <c r="B77" s="238"/>
      <c r="C77" s="48"/>
      <c r="D77" s="48"/>
      <c r="E77" s="48"/>
      <c r="F77" s="48"/>
      <c r="G77" s="48"/>
      <c r="H77" s="48"/>
      <c r="I77" s="48"/>
      <c r="J77" s="48"/>
      <c r="K77" s="48"/>
      <c r="L77" s="48"/>
    </row>
    <row r="78" spans="1:12" x14ac:dyDescent="0.2">
      <c r="A78" s="491" t="s">
        <v>203</v>
      </c>
      <c r="B78" s="492"/>
      <c r="C78" s="492"/>
      <c r="D78" s="492"/>
      <c r="E78" s="492"/>
      <c r="F78" s="492"/>
      <c r="G78" s="492"/>
      <c r="H78" s="492"/>
      <c r="I78" s="493"/>
      <c r="J78" s="493"/>
      <c r="K78" s="493"/>
      <c r="L78" s="494"/>
    </row>
    <row r="79" spans="1:12" x14ac:dyDescent="0.2">
      <c r="A79" s="495"/>
      <c r="B79" s="359" t="s">
        <v>204</v>
      </c>
      <c r="C79" s="359"/>
      <c r="D79" s="359"/>
      <c r="E79" s="359"/>
      <c r="F79" s="359"/>
      <c r="G79" s="359"/>
      <c r="H79" s="359"/>
      <c r="I79" s="359"/>
      <c r="J79" s="359"/>
      <c r="K79" s="359"/>
      <c r="L79" s="496"/>
    </row>
    <row r="80" spans="1:12" ht="13.5" thickBot="1" x14ac:dyDescent="0.25">
      <c r="A80" s="497"/>
      <c r="B80" s="498" t="s">
        <v>205</v>
      </c>
      <c r="C80" s="499"/>
      <c r="D80" s="499"/>
      <c r="E80" s="499"/>
      <c r="F80" s="499"/>
      <c r="G80" s="499"/>
      <c r="H80" s="499"/>
      <c r="I80" s="499"/>
      <c r="J80" s="499"/>
      <c r="K80" s="499"/>
      <c r="L80" s="500"/>
    </row>
    <row r="81" spans="1:12" ht="13.5" thickBot="1" x14ac:dyDescent="0.25"/>
    <row r="82" spans="1:12" x14ac:dyDescent="0.2">
      <c r="A82" s="483" t="s">
        <v>266</v>
      </c>
      <c r="B82" s="431"/>
      <c r="C82" s="431"/>
      <c r="D82" s="431"/>
      <c r="E82" s="431"/>
      <c r="F82" s="431"/>
      <c r="G82" s="431"/>
      <c r="H82" s="431"/>
      <c r="I82" s="282"/>
      <c r="J82" s="282"/>
      <c r="K82" s="282"/>
      <c r="L82" s="283"/>
    </row>
    <row r="83" spans="1:12" x14ac:dyDescent="0.2">
      <c r="A83" s="284" t="s">
        <v>272</v>
      </c>
      <c r="B83" s="286" t="s">
        <v>273</v>
      </c>
      <c r="C83" s="286"/>
      <c r="D83" s="286"/>
      <c r="E83" s="286"/>
      <c r="F83" s="286"/>
      <c r="G83" s="286"/>
      <c r="H83" s="286"/>
      <c r="I83" s="286"/>
      <c r="J83" s="286"/>
      <c r="K83" s="286"/>
      <c r="L83" s="287"/>
    </row>
    <row r="84" spans="1:12" s="482" customFormat="1" x14ac:dyDescent="0.2">
      <c r="A84" s="519" t="s">
        <v>2898</v>
      </c>
      <c r="B84" s="518" t="s">
        <v>2949</v>
      </c>
      <c r="C84" s="518"/>
      <c r="D84" s="518"/>
      <c r="E84" s="518"/>
      <c r="F84" s="518"/>
      <c r="G84" s="518"/>
      <c r="H84" s="518"/>
      <c r="I84" s="518"/>
      <c r="J84" s="518"/>
      <c r="K84" s="518"/>
      <c r="L84" s="520"/>
    </row>
    <row r="85" spans="1:12" x14ac:dyDescent="0.2">
      <c r="A85" s="284" t="s">
        <v>2902</v>
      </c>
      <c r="B85" s="286" t="s">
        <v>2903</v>
      </c>
      <c r="C85" s="286"/>
      <c r="D85" s="286"/>
      <c r="E85" s="286"/>
      <c r="F85" s="286"/>
      <c r="G85" s="286"/>
      <c r="H85" s="286"/>
      <c r="I85" s="286"/>
      <c r="J85" s="286"/>
      <c r="K85" s="286"/>
      <c r="L85" s="287"/>
    </row>
    <row r="86" spans="1:12" x14ac:dyDescent="0.2">
      <c r="A86" s="284" t="s">
        <v>2919</v>
      </c>
      <c r="B86" s="286" t="s">
        <v>2926</v>
      </c>
      <c r="C86" s="286"/>
      <c r="D86" s="286"/>
      <c r="E86" s="286"/>
      <c r="F86" s="286"/>
      <c r="G86" s="286"/>
      <c r="H86" s="286"/>
      <c r="I86" s="286"/>
      <c r="J86" s="286"/>
      <c r="K86" s="286"/>
      <c r="L86" s="287"/>
    </row>
    <row r="87" spans="1:12" x14ac:dyDescent="0.2">
      <c r="A87" s="284" t="s">
        <v>2934</v>
      </c>
      <c r="B87" s="286" t="s">
        <v>2935</v>
      </c>
      <c r="C87" s="286"/>
      <c r="D87" s="286"/>
      <c r="E87" s="286"/>
      <c r="F87" s="286"/>
      <c r="G87" s="286"/>
      <c r="H87" s="286"/>
      <c r="I87" s="286"/>
      <c r="J87" s="286"/>
      <c r="K87" s="286"/>
      <c r="L87" s="287"/>
    </row>
    <row r="88" spans="1:12" x14ac:dyDescent="0.2">
      <c r="A88" s="284" t="s">
        <v>2941</v>
      </c>
      <c r="B88" s="286" t="s">
        <v>2953</v>
      </c>
      <c r="C88" s="286"/>
      <c r="D88" s="286"/>
      <c r="E88" s="286"/>
      <c r="F88" s="286"/>
      <c r="G88" s="286"/>
      <c r="H88" s="286"/>
      <c r="I88" s="286"/>
      <c r="J88" s="286"/>
      <c r="K88" s="286"/>
      <c r="L88" s="287"/>
    </row>
    <row r="89" spans="1:12" x14ac:dyDescent="0.2">
      <c r="A89" s="284" t="s">
        <v>2945</v>
      </c>
      <c r="B89" s="286" t="s">
        <v>2946</v>
      </c>
      <c r="C89" s="286"/>
      <c r="D89" s="286"/>
      <c r="E89" s="286"/>
      <c r="F89" s="286"/>
      <c r="G89" s="286"/>
      <c r="H89" s="286"/>
      <c r="I89" s="286"/>
      <c r="J89" s="286"/>
      <c r="K89" s="286"/>
      <c r="L89" s="287"/>
    </row>
    <row r="90" spans="1:12" x14ac:dyDescent="0.2">
      <c r="A90" s="284" t="s">
        <v>2950</v>
      </c>
      <c r="B90" s="286" t="s">
        <v>2954</v>
      </c>
      <c r="C90" s="286"/>
      <c r="D90" s="286"/>
      <c r="E90" s="286"/>
      <c r="F90" s="286"/>
      <c r="G90" s="286"/>
      <c r="H90" s="286"/>
      <c r="I90" s="286"/>
      <c r="J90" s="286"/>
      <c r="K90" s="286"/>
      <c r="L90" s="287"/>
    </row>
    <row r="91" spans="1:12" x14ac:dyDescent="0.2">
      <c r="A91" s="284" t="s">
        <v>2951</v>
      </c>
      <c r="B91" s="286" t="s">
        <v>2955</v>
      </c>
      <c r="C91" s="286"/>
      <c r="D91" s="286"/>
      <c r="E91" s="286"/>
      <c r="F91" s="286"/>
      <c r="G91" s="286"/>
      <c r="H91" s="286"/>
      <c r="I91" s="286"/>
      <c r="J91" s="286"/>
      <c r="K91" s="286"/>
      <c r="L91" s="287"/>
    </row>
    <row r="92" spans="1:12" x14ac:dyDescent="0.2">
      <c r="A92" s="284" t="s">
        <v>2956</v>
      </c>
      <c r="B92" s="286" t="s">
        <v>2961</v>
      </c>
      <c r="C92" s="286"/>
      <c r="D92" s="286"/>
      <c r="E92" s="286"/>
      <c r="F92" s="286"/>
      <c r="G92" s="286"/>
      <c r="H92" s="286"/>
      <c r="I92" s="286"/>
      <c r="J92" s="286"/>
      <c r="K92" s="286"/>
      <c r="L92" s="287"/>
    </row>
    <row r="93" spans="1:12" ht="13.5" thickBot="1" x14ac:dyDescent="0.25">
      <c r="A93" s="521" t="s">
        <v>2973</v>
      </c>
      <c r="B93" s="522" t="s">
        <v>2974</v>
      </c>
      <c r="C93" s="522"/>
      <c r="D93" s="522"/>
      <c r="E93" s="522"/>
      <c r="F93" s="522"/>
      <c r="G93" s="522"/>
      <c r="H93" s="522"/>
      <c r="I93" s="522"/>
      <c r="J93" s="522"/>
      <c r="K93" s="522"/>
      <c r="L93" s="523"/>
    </row>
  </sheetData>
  <sheetProtection algorithmName="SHA-512" hashValue="DJF2LPgwfwakyOiC5qPED9FCEcpbVRyXDKSxA9aZ9LTuZN5fw6g61tPa5VijnQBF57BiZjWURAJWKGuFZD218A==" saltValue="xn4qYrfe2jdamGoenqu5xw==" spinCount="100000" sheet="1" objects="1" scenarios="1"/>
  <mergeCells count="5">
    <mergeCell ref="H3:L3"/>
    <mergeCell ref="K29:L29"/>
    <mergeCell ref="B26:L26"/>
    <mergeCell ref="B46:L46"/>
    <mergeCell ref="B47:L47"/>
  </mergeCells>
  <hyperlinks>
    <hyperlink ref="H27"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D78"/>
  <sheetViews>
    <sheetView workbookViewId="0">
      <pane ySplit="8" topLeftCell="A9" activePane="bottomLeft" state="frozen"/>
      <selection pane="bottomLeft" activeCell="D30" sqref="D30"/>
    </sheetView>
  </sheetViews>
  <sheetFormatPr defaultRowHeight="12.75" x14ac:dyDescent="0.2"/>
  <cols>
    <col min="1" max="1" width="31.85546875" customWidth="1"/>
    <col min="2" max="2" width="7.42578125" customWidth="1"/>
    <col min="3" max="3" width="17.140625" customWidth="1"/>
    <col min="4" max="4" width="80" customWidth="1"/>
  </cols>
  <sheetData>
    <row r="1" spans="1:4" ht="18.75" thickBot="1" x14ac:dyDescent="0.25">
      <c r="A1" s="468" t="s">
        <v>262</v>
      </c>
      <c r="B1" s="469"/>
      <c r="C1" s="470"/>
    </row>
    <row r="2" spans="1:4" ht="6" customHeight="1" thickBot="1" x14ac:dyDescent="0.25">
      <c r="A2" s="782"/>
      <c r="B2" s="783"/>
      <c r="C2" s="783"/>
      <c r="D2" s="195"/>
    </row>
    <row r="3" spans="1:4" ht="26.25" thickBot="1" x14ac:dyDescent="0.25">
      <c r="A3" s="467" t="s">
        <v>263</v>
      </c>
      <c r="B3" s="340"/>
      <c r="C3" s="341"/>
      <c r="D3" s="341"/>
    </row>
    <row r="4" spans="1:4" ht="6" customHeight="1" thickBot="1" x14ac:dyDescent="0.25"/>
    <row r="5" spans="1:4" x14ac:dyDescent="0.2">
      <c r="A5" s="786" t="s">
        <v>4148</v>
      </c>
      <c r="B5" s="783"/>
      <c r="C5" s="783"/>
      <c r="D5" s="784"/>
    </row>
    <row r="6" spans="1:4" ht="13.5" thickBot="1" x14ac:dyDescent="0.25">
      <c r="A6" s="787" t="s">
        <v>4154</v>
      </c>
      <c r="B6" s="778"/>
      <c r="C6" s="778"/>
      <c r="D6" s="779"/>
    </row>
    <row r="7" spans="1:4" ht="5.25" customHeight="1" thickBot="1" x14ac:dyDescent="0.25"/>
    <row r="8" spans="1:4" s="193" customFormat="1" ht="13.5" thickBot="1" x14ac:dyDescent="0.25">
      <c r="A8" s="797" t="s">
        <v>4049</v>
      </c>
      <c r="B8" s="798" t="s">
        <v>4050</v>
      </c>
      <c r="C8" s="798" t="s">
        <v>4051</v>
      </c>
      <c r="D8" s="799" t="s">
        <v>4052</v>
      </c>
    </row>
    <row r="9" spans="1:4" ht="4.5" customHeight="1" thickBot="1" x14ac:dyDescent="0.25"/>
    <row r="10" spans="1:4" ht="13.5" thickBot="1" x14ac:dyDescent="0.25">
      <c r="A10" s="781" t="s">
        <v>4048</v>
      </c>
      <c r="B10" s="570"/>
      <c r="C10" s="570"/>
      <c r="D10" s="214"/>
    </row>
    <row r="11" spans="1:4" x14ac:dyDescent="0.2">
      <c r="A11" s="780" t="s">
        <v>4053</v>
      </c>
      <c r="B11" s="780" t="s">
        <v>697</v>
      </c>
      <c r="C11" s="780" t="s">
        <v>4054</v>
      </c>
      <c r="D11" s="780" t="s">
        <v>4055</v>
      </c>
    </row>
    <row r="12" spans="1:4" x14ac:dyDescent="0.2">
      <c r="A12" s="456" t="s">
        <v>4056</v>
      </c>
      <c r="B12" s="456" t="s">
        <v>697</v>
      </c>
      <c r="C12" s="456" t="s">
        <v>4054</v>
      </c>
      <c r="D12" s="456" t="s">
        <v>4057</v>
      </c>
    </row>
    <row r="13" spans="1:4" x14ac:dyDescent="0.2">
      <c r="A13" s="456" t="s">
        <v>4058</v>
      </c>
      <c r="B13" s="456" t="s">
        <v>697</v>
      </c>
      <c r="C13" s="456" t="s">
        <v>4059</v>
      </c>
      <c r="D13" s="456" t="s">
        <v>4060</v>
      </c>
    </row>
    <row r="14" spans="1:4" x14ac:dyDescent="0.2">
      <c r="A14" s="456" t="s">
        <v>4061</v>
      </c>
      <c r="B14" s="456" t="s">
        <v>697</v>
      </c>
      <c r="C14" s="456" t="s">
        <v>4059</v>
      </c>
      <c r="D14" s="456" t="s">
        <v>4060</v>
      </c>
    </row>
    <row r="15" spans="1:4" x14ac:dyDescent="0.2">
      <c r="A15" s="456" t="s">
        <v>4062</v>
      </c>
      <c r="B15" s="456" t="s">
        <v>697</v>
      </c>
      <c r="C15" s="456" t="s">
        <v>4054</v>
      </c>
      <c r="D15" s="456" t="s">
        <v>4063</v>
      </c>
    </row>
    <row r="16" spans="1:4" x14ac:dyDescent="0.2">
      <c r="A16" s="456" t="s">
        <v>4064</v>
      </c>
      <c r="B16" s="456" t="s">
        <v>697</v>
      </c>
      <c r="C16" s="456" t="s">
        <v>4059</v>
      </c>
      <c r="D16" s="456" t="s">
        <v>4060</v>
      </c>
    </row>
    <row r="17" spans="1:4" x14ac:dyDescent="0.2">
      <c r="A17" s="456" t="s">
        <v>4065</v>
      </c>
      <c r="B17" s="456" t="s">
        <v>697</v>
      </c>
      <c r="C17" s="456" t="s">
        <v>4054</v>
      </c>
      <c r="D17" s="456" t="s">
        <v>4067</v>
      </c>
    </row>
    <row r="18" spans="1:4" ht="13.5" thickBot="1" x14ac:dyDescent="0.25">
      <c r="A18" s="788" t="s">
        <v>4066</v>
      </c>
      <c r="B18" s="788"/>
      <c r="C18" s="788"/>
      <c r="D18" s="788"/>
    </row>
    <row r="19" spans="1:4" ht="13.5" thickBot="1" x14ac:dyDescent="0.25">
      <c r="A19" s="789" t="s">
        <v>4068</v>
      </c>
      <c r="B19" s="790"/>
      <c r="C19" s="790"/>
      <c r="D19" s="791"/>
    </row>
    <row r="20" spans="1:4" x14ac:dyDescent="0.2">
      <c r="A20" s="780" t="s">
        <v>4069</v>
      </c>
      <c r="B20" s="780" t="s">
        <v>697</v>
      </c>
      <c r="C20" s="780" t="s">
        <v>4054</v>
      </c>
      <c r="D20" s="780" t="s">
        <v>4070</v>
      </c>
    </row>
    <row r="21" spans="1:4" x14ac:dyDescent="0.2">
      <c r="A21" s="456" t="s">
        <v>4071</v>
      </c>
      <c r="B21" s="456" t="s">
        <v>697</v>
      </c>
      <c r="C21" s="456" t="s">
        <v>4054</v>
      </c>
      <c r="D21" s="456" t="s">
        <v>4072</v>
      </c>
    </row>
    <row r="22" spans="1:4" x14ac:dyDescent="0.2">
      <c r="A22" s="456" t="s">
        <v>265</v>
      </c>
      <c r="B22" s="456" t="s">
        <v>697</v>
      </c>
      <c r="C22" s="456" t="s">
        <v>4059</v>
      </c>
      <c r="D22" s="456" t="s">
        <v>4073</v>
      </c>
    </row>
    <row r="23" spans="1:4" x14ac:dyDescent="0.2">
      <c r="A23" s="456" t="s">
        <v>278</v>
      </c>
      <c r="B23" s="456"/>
      <c r="C23" s="456"/>
      <c r="D23" s="456" t="s">
        <v>4074</v>
      </c>
    </row>
    <row r="24" spans="1:4" x14ac:dyDescent="0.2">
      <c r="A24" s="456" t="s">
        <v>4075</v>
      </c>
      <c r="B24" s="456" t="s">
        <v>697</v>
      </c>
      <c r="C24" s="456" t="s">
        <v>4054</v>
      </c>
      <c r="D24" s="456" t="s">
        <v>4076</v>
      </c>
    </row>
    <row r="25" spans="1:4" x14ac:dyDescent="0.2">
      <c r="A25" s="456" t="s">
        <v>221</v>
      </c>
      <c r="B25" s="456" t="s">
        <v>697</v>
      </c>
      <c r="C25" s="456" t="s">
        <v>4077</v>
      </c>
      <c r="D25" s="456" t="s">
        <v>4155</v>
      </c>
    </row>
    <row r="26" spans="1:4" ht="38.25" x14ac:dyDescent="0.2">
      <c r="A26" s="456" t="s">
        <v>222</v>
      </c>
      <c r="B26" s="456"/>
      <c r="C26" s="456"/>
      <c r="D26" s="456" t="s">
        <v>4156</v>
      </c>
    </row>
    <row r="27" spans="1:4" ht="26.25" thickBot="1" x14ac:dyDescent="0.25">
      <c r="A27" s="788" t="s">
        <v>4045</v>
      </c>
      <c r="B27" s="788" t="s">
        <v>697</v>
      </c>
      <c r="C27" s="788" t="s">
        <v>4054</v>
      </c>
      <c r="D27" s="788" t="s">
        <v>4149</v>
      </c>
    </row>
    <row r="28" spans="1:4" ht="13.5" thickBot="1" x14ac:dyDescent="0.25">
      <c r="A28" s="802" t="s">
        <v>4078</v>
      </c>
      <c r="B28" s="792"/>
      <c r="C28" s="792"/>
      <c r="D28" s="793"/>
    </row>
    <row r="29" spans="1:4" ht="15.75" customHeight="1" x14ac:dyDescent="0.2">
      <c r="A29" s="788" t="s">
        <v>4079</v>
      </c>
      <c r="B29" s="805" t="s">
        <v>4159</v>
      </c>
      <c r="C29" s="805"/>
      <c r="D29" s="804" t="s">
        <v>4157</v>
      </c>
    </row>
    <row r="30" spans="1:4" ht="25.5" x14ac:dyDescent="0.2">
      <c r="A30" s="803"/>
      <c r="B30" s="805" t="s">
        <v>4160</v>
      </c>
      <c r="C30" s="805"/>
      <c r="D30" s="801" t="s">
        <v>4158</v>
      </c>
    </row>
    <row r="31" spans="1:4" ht="25.5" x14ac:dyDescent="0.2">
      <c r="A31" s="780" t="s">
        <v>4080</v>
      </c>
      <c r="B31" s="456" t="s">
        <v>4150</v>
      </c>
      <c r="C31" s="456"/>
      <c r="D31" s="800" t="s">
        <v>4157</v>
      </c>
    </row>
    <row r="32" spans="1:4" ht="25.5" x14ac:dyDescent="0.2">
      <c r="A32" s="456" t="s">
        <v>4081</v>
      </c>
      <c r="B32" s="456" t="s">
        <v>4150</v>
      </c>
      <c r="C32" s="456"/>
      <c r="D32" s="800" t="s">
        <v>4157</v>
      </c>
    </row>
    <row r="33" spans="1:4" x14ac:dyDescent="0.2">
      <c r="A33" s="456" t="s">
        <v>3</v>
      </c>
      <c r="B33" s="456" t="s">
        <v>697</v>
      </c>
      <c r="C33" s="456" t="s">
        <v>4054</v>
      </c>
      <c r="D33" s="456" t="s">
        <v>4082</v>
      </c>
    </row>
    <row r="34" spans="1:4" x14ac:dyDescent="0.2">
      <c r="A34" s="456" t="s">
        <v>4083</v>
      </c>
      <c r="B34" s="456" t="s">
        <v>697</v>
      </c>
      <c r="C34" s="456" t="s">
        <v>4077</v>
      </c>
      <c r="D34" s="456" t="s">
        <v>4084</v>
      </c>
    </row>
    <row r="35" spans="1:4" x14ac:dyDescent="0.2">
      <c r="A35" s="456" t="s">
        <v>4085</v>
      </c>
      <c r="B35" s="456" t="s">
        <v>697</v>
      </c>
      <c r="C35" s="456" t="s">
        <v>4077</v>
      </c>
      <c r="D35" s="456" t="s">
        <v>4086</v>
      </c>
    </row>
    <row r="36" spans="1:4" x14ac:dyDescent="0.2">
      <c r="A36" s="456" t="s">
        <v>4087</v>
      </c>
      <c r="B36" s="456" t="s">
        <v>423</v>
      </c>
      <c r="C36" s="456" t="s">
        <v>4054</v>
      </c>
      <c r="D36" s="456" t="s">
        <v>4088</v>
      </c>
    </row>
    <row r="37" spans="1:4" x14ac:dyDescent="0.2">
      <c r="A37" s="456" t="s">
        <v>4089</v>
      </c>
      <c r="B37" s="456" t="s">
        <v>423</v>
      </c>
      <c r="C37" s="456" t="s">
        <v>4059</v>
      </c>
      <c r="D37" s="456" t="s">
        <v>4060</v>
      </c>
    </row>
    <row r="38" spans="1:4" x14ac:dyDescent="0.2">
      <c r="A38" s="456" t="s">
        <v>22</v>
      </c>
      <c r="B38" s="456" t="s">
        <v>423</v>
      </c>
      <c r="C38" s="456" t="s">
        <v>4077</v>
      </c>
      <c r="D38" s="456" t="s">
        <v>4090</v>
      </c>
    </row>
    <row r="39" spans="1:4" x14ac:dyDescent="0.2">
      <c r="A39" s="456" t="s">
        <v>4091</v>
      </c>
      <c r="B39" s="456" t="s">
        <v>697</v>
      </c>
      <c r="C39" s="456" t="s">
        <v>4077</v>
      </c>
      <c r="D39" s="456" t="s">
        <v>4092</v>
      </c>
    </row>
    <row r="40" spans="1:4" ht="25.5" x14ac:dyDescent="0.2">
      <c r="A40" s="456" t="s">
        <v>4093</v>
      </c>
      <c r="B40" s="456" t="s">
        <v>423</v>
      </c>
      <c r="C40" s="456" t="s">
        <v>4077</v>
      </c>
      <c r="D40" s="456" t="s">
        <v>4151</v>
      </c>
    </row>
    <row r="41" spans="1:4" x14ac:dyDescent="0.2">
      <c r="A41" s="456" t="s">
        <v>4152</v>
      </c>
      <c r="B41" s="456" t="s">
        <v>423</v>
      </c>
      <c r="C41" s="456" t="s">
        <v>4054</v>
      </c>
      <c r="D41" s="456" t="s">
        <v>4094</v>
      </c>
    </row>
    <row r="42" spans="1:4" x14ac:dyDescent="0.2">
      <c r="A42" s="456" t="s">
        <v>221</v>
      </c>
      <c r="B42" s="456" t="s">
        <v>423</v>
      </c>
      <c r="C42" s="456" t="s">
        <v>4077</v>
      </c>
      <c r="D42" s="456" t="s">
        <v>4095</v>
      </c>
    </row>
    <row r="43" spans="1:4" x14ac:dyDescent="0.2">
      <c r="A43" s="456" t="s">
        <v>222</v>
      </c>
      <c r="B43" s="456" t="s">
        <v>423</v>
      </c>
      <c r="C43" s="456" t="s">
        <v>4054</v>
      </c>
      <c r="D43" s="456" t="s">
        <v>4096</v>
      </c>
    </row>
    <row r="44" spans="1:4" x14ac:dyDescent="0.2">
      <c r="A44" s="456" t="s">
        <v>4</v>
      </c>
      <c r="B44" s="456" t="s">
        <v>423</v>
      </c>
      <c r="C44" s="456" t="s">
        <v>4097</v>
      </c>
      <c r="D44" s="456" t="s">
        <v>4098</v>
      </c>
    </row>
    <row r="45" spans="1:4" x14ac:dyDescent="0.2">
      <c r="A45" s="456" t="s">
        <v>4153</v>
      </c>
      <c r="B45" s="456" t="s">
        <v>423</v>
      </c>
      <c r="C45" s="456" t="s">
        <v>4054</v>
      </c>
      <c r="D45" s="456" t="s">
        <v>4099</v>
      </c>
    </row>
    <row r="46" spans="1:4" x14ac:dyDescent="0.2">
      <c r="A46" s="456" t="s">
        <v>56</v>
      </c>
      <c r="B46" s="456" t="s">
        <v>423</v>
      </c>
      <c r="C46" s="456" t="s">
        <v>4054</v>
      </c>
      <c r="D46" s="456" t="s">
        <v>4100</v>
      </c>
    </row>
    <row r="47" spans="1:4" x14ac:dyDescent="0.2">
      <c r="A47" s="456" t="s">
        <v>4</v>
      </c>
      <c r="B47" s="456" t="s">
        <v>423</v>
      </c>
      <c r="C47" s="456" t="s">
        <v>4077</v>
      </c>
      <c r="D47" s="456" t="s">
        <v>4101</v>
      </c>
    </row>
    <row r="48" spans="1:4" x14ac:dyDescent="0.2">
      <c r="A48" s="456" t="s">
        <v>4102</v>
      </c>
      <c r="B48" s="456" t="s">
        <v>423</v>
      </c>
      <c r="C48" s="456" t="s">
        <v>4077</v>
      </c>
      <c r="D48" s="456" t="s">
        <v>4103</v>
      </c>
    </row>
    <row r="49" spans="1:4" ht="13.5" thickBot="1" x14ac:dyDescent="0.25">
      <c r="A49" s="788"/>
      <c r="B49" s="788"/>
      <c r="C49" s="788"/>
      <c r="D49" s="788"/>
    </row>
    <row r="50" spans="1:4" ht="13.5" thickBot="1" x14ac:dyDescent="0.25">
      <c r="A50" s="789" t="s">
        <v>4104</v>
      </c>
      <c r="B50" s="790"/>
      <c r="C50" s="790"/>
      <c r="D50" s="791"/>
    </row>
    <row r="51" spans="1:4" x14ac:dyDescent="0.2">
      <c r="A51" s="780" t="s">
        <v>77</v>
      </c>
      <c r="B51" s="780" t="s">
        <v>697</v>
      </c>
      <c r="C51" s="780" t="s">
        <v>4077</v>
      </c>
      <c r="D51" s="780" t="s">
        <v>4105</v>
      </c>
    </row>
    <row r="52" spans="1:4" x14ac:dyDescent="0.2">
      <c r="A52" s="456" t="s">
        <v>4106</v>
      </c>
      <c r="B52" s="456" t="s">
        <v>697</v>
      </c>
      <c r="C52" s="456" t="s">
        <v>4054</v>
      </c>
      <c r="D52" s="456" t="s">
        <v>4107</v>
      </c>
    </row>
    <row r="53" spans="1:4" x14ac:dyDescent="0.2">
      <c r="A53" s="456" t="s">
        <v>4106</v>
      </c>
      <c r="B53" s="456" t="s">
        <v>697</v>
      </c>
      <c r="C53" s="456" t="s">
        <v>4077</v>
      </c>
      <c r="D53" s="456" t="s">
        <v>4108</v>
      </c>
    </row>
    <row r="54" spans="1:4" x14ac:dyDescent="0.2">
      <c r="A54" s="456" t="s">
        <v>4109</v>
      </c>
      <c r="B54" s="456" t="s">
        <v>697</v>
      </c>
      <c r="C54" s="456" t="s">
        <v>4054</v>
      </c>
      <c r="D54" s="456" t="s">
        <v>4110</v>
      </c>
    </row>
    <row r="55" spans="1:4" x14ac:dyDescent="0.2">
      <c r="A55" s="456" t="s">
        <v>4109</v>
      </c>
      <c r="B55" s="456" t="s">
        <v>697</v>
      </c>
      <c r="C55" s="456" t="s">
        <v>4077</v>
      </c>
      <c r="D55" s="456" t="s">
        <v>4111</v>
      </c>
    </row>
    <row r="56" spans="1:4" x14ac:dyDescent="0.2">
      <c r="A56" s="456" t="s">
        <v>4112</v>
      </c>
      <c r="B56" s="456" t="s">
        <v>697</v>
      </c>
      <c r="C56" s="456" t="s">
        <v>4054</v>
      </c>
      <c r="D56" s="456" t="s">
        <v>4113</v>
      </c>
    </row>
    <row r="57" spans="1:4" ht="25.5" x14ac:dyDescent="0.2">
      <c r="A57" s="456" t="s">
        <v>4114</v>
      </c>
      <c r="B57" s="456" t="s">
        <v>697</v>
      </c>
      <c r="C57" s="456" t="s">
        <v>4077</v>
      </c>
      <c r="D57" s="456" t="s">
        <v>4115</v>
      </c>
    </row>
    <row r="58" spans="1:4" x14ac:dyDescent="0.2">
      <c r="A58" s="456" t="s">
        <v>4116</v>
      </c>
      <c r="B58" s="456" t="s">
        <v>697</v>
      </c>
      <c r="C58" s="456" t="s">
        <v>4054</v>
      </c>
      <c r="D58" s="456" t="s">
        <v>4113</v>
      </c>
    </row>
    <row r="59" spans="1:4" x14ac:dyDescent="0.2">
      <c r="A59" s="456" t="s">
        <v>4117</v>
      </c>
      <c r="B59" s="456" t="s">
        <v>697</v>
      </c>
      <c r="C59" s="456" t="s">
        <v>4077</v>
      </c>
      <c r="D59" s="456" t="s">
        <v>4118</v>
      </c>
    </row>
    <row r="60" spans="1:4" x14ac:dyDescent="0.2">
      <c r="A60" s="456" t="s">
        <v>4119</v>
      </c>
      <c r="B60" s="456" t="s">
        <v>697</v>
      </c>
      <c r="C60" s="456" t="s">
        <v>4054</v>
      </c>
      <c r="D60" s="456" t="s">
        <v>4113</v>
      </c>
    </row>
    <row r="61" spans="1:4" ht="25.5" x14ac:dyDescent="0.2">
      <c r="A61" s="456" t="s">
        <v>4120</v>
      </c>
      <c r="B61" s="456" t="s">
        <v>697</v>
      </c>
      <c r="C61" s="456" t="s">
        <v>4077</v>
      </c>
      <c r="D61" s="456" t="s">
        <v>4121</v>
      </c>
    </row>
    <row r="62" spans="1:4" ht="13.5" thickBot="1" x14ac:dyDescent="0.25"/>
    <row r="63" spans="1:4" ht="13.5" thickBot="1" x14ac:dyDescent="0.25">
      <c r="A63" s="794" t="s">
        <v>4122</v>
      </c>
      <c r="B63" s="795"/>
      <c r="C63" s="795"/>
      <c r="D63" s="796"/>
    </row>
    <row r="64" spans="1:4" x14ac:dyDescent="0.2">
      <c r="A64" s="456" t="s">
        <v>2975</v>
      </c>
      <c r="B64" s="456" t="s">
        <v>697</v>
      </c>
      <c r="C64" s="456" t="s">
        <v>4077</v>
      </c>
      <c r="D64" s="456" t="s">
        <v>4123</v>
      </c>
    </row>
    <row r="65" spans="1:4" x14ac:dyDescent="0.2">
      <c r="A65" s="456" t="s">
        <v>2976</v>
      </c>
      <c r="B65" s="456" t="s">
        <v>697</v>
      </c>
      <c r="C65" s="456" t="s">
        <v>4077</v>
      </c>
      <c r="D65" s="456" t="s">
        <v>4124</v>
      </c>
    </row>
    <row r="66" spans="1:4" x14ac:dyDescent="0.2">
      <c r="A66" s="456" t="s">
        <v>4129</v>
      </c>
      <c r="B66" s="456" t="s">
        <v>697</v>
      </c>
      <c r="C66" s="456" t="s">
        <v>4077</v>
      </c>
      <c r="D66" s="456" t="s">
        <v>4125</v>
      </c>
    </row>
    <row r="67" spans="1:4" x14ac:dyDescent="0.2">
      <c r="A67" s="456" t="s">
        <v>4130</v>
      </c>
      <c r="B67" s="456" t="s">
        <v>697</v>
      </c>
      <c r="C67" s="456" t="s">
        <v>4077</v>
      </c>
      <c r="D67" s="456" t="s">
        <v>4126</v>
      </c>
    </row>
    <row r="68" spans="1:4" x14ac:dyDescent="0.2">
      <c r="A68" s="456" t="s">
        <v>4131</v>
      </c>
      <c r="B68" s="456" t="s">
        <v>697</v>
      </c>
      <c r="C68" s="456" t="s">
        <v>4077</v>
      </c>
      <c r="D68" s="456" t="s">
        <v>4127</v>
      </c>
    </row>
    <row r="69" spans="1:4" x14ac:dyDescent="0.2">
      <c r="A69" s="456" t="s">
        <v>4132</v>
      </c>
      <c r="B69" s="456" t="s">
        <v>697</v>
      </c>
      <c r="C69" s="456" t="s">
        <v>4077</v>
      </c>
      <c r="D69" s="456" t="s">
        <v>4128</v>
      </c>
    </row>
    <row r="70" spans="1:4" ht="13.5" thickBot="1" x14ac:dyDescent="0.25"/>
    <row r="71" spans="1:4" ht="13.5" customHeight="1" thickBot="1" x14ac:dyDescent="0.25">
      <c r="A71" s="785" t="s">
        <v>4133</v>
      </c>
      <c r="B71" s="340"/>
      <c r="C71" s="340"/>
      <c r="D71" s="341"/>
    </row>
    <row r="72" spans="1:4" x14ac:dyDescent="0.2">
      <c r="A72" s="456" t="s">
        <v>4134</v>
      </c>
      <c r="B72" s="456" t="s">
        <v>697</v>
      </c>
      <c r="C72" s="456" t="s">
        <v>4054</v>
      </c>
      <c r="D72" s="456" t="s">
        <v>4135</v>
      </c>
    </row>
    <row r="73" spans="1:4" ht="25.5" x14ac:dyDescent="0.2">
      <c r="A73" s="456" t="s">
        <v>4136</v>
      </c>
      <c r="B73" s="456" t="s">
        <v>697</v>
      </c>
      <c r="C73" s="456" t="s">
        <v>4077</v>
      </c>
      <c r="D73" s="456" t="s">
        <v>4137</v>
      </c>
    </row>
    <row r="74" spans="1:4" ht="25.5" x14ac:dyDescent="0.2">
      <c r="A74" s="456" t="s">
        <v>4138</v>
      </c>
      <c r="B74" s="456" t="s">
        <v>697</v>
      </c>
      <c r="C74" s="456" t="s">
        <v>4077</v>
      </c>
      <c r="D74" s="456" t="s">
        <v>4139</v>
      </c>
    </row>
    <row r="75" spans="1:4" x14ac:dyDescent="0.2">
      <c r="A75" s="456" t="s">
        <v>4140</v>
      </c>
      <c r="B75" s="456" t="s">
        <v>697</v>
      </c>
      <c r="C75" s="456" t="s">
        <v>4077</v>
      </c>
      <c r="D75" s="456" t="s">
        <v>4141</v>
      </c>
    </row>
    <row r="76" spans="1:4" x14ac:dyDescent="0.2">
      <c r="A76" s="456" t="s">
        <v>4142</v>
      </c>
      <c r="B76" s="456" t="s">
        <v>697</v>
      </c>
      <c r="C76" s="456" t="s">
        <v>4077</v>
      </c>
      <c r="D76" s="456" t="s">
        <v>4143</v>
      </c>
    </row>
    <row r="77" spans="1:4" x14ac:dyDescent="0.2">
      <c r="A77" s="456" t="s">
        <v>4144</v>
      </c>
      <c r="B77" s="456" t="s">
        <v>697</v>
      </c>
      <c r="C77" s="456" t="s">
        <v>4077</v>
      </c>
      <c r="D77" s="456" t="s">
        <v>4145</v>
      </c>
    </row>
    <row r="78" spans="1:4" x14ac:dyDescent="0.2">
      <c r="A78" s="456" t="s">
        <v>4146</v>
      </c>
      <c r="B78" s="456" t="s">
        <v>697</v>
      </c>
      <c r="C78" s="456" t="s">
        <v>4077</v>
      </c>
      <c r="D78" s="456" t="s">
        <v>4147</v>
      </c>
    </row>
  </sheetData>
  <sheetProtection algorithmName="SHA-512" hashValue="lk6mii7G84qY+3wE8COQpFkrUmjBSCATlQyFItYcyM+qDNvmUwSqIQRzPhhPqZTjTNpiBolYScUblqxZ5sHigQ==" saltValue="E2krmbzArPRUq/wD3veEkg==" spinCount="100000" sheet="1" objects="1" scenarios="1"/>
  <hyperlinks>
    <hyperlink ref="D31" r:id="rId1" display="https://www.limburg.nl/loket/subsidies/actuele-subsidies/subsidieregelingen-0/@9861/subsidie-natura-2000-gebieden-2025-2027/" xr:uid="{0F01797E-35F3-4D72-BC6B-04260309F005}"/>
    <hyperlink ref="D32" r:id="rId2" display="https://www.limburg.nl/loket/subsidies/actuele-subsidies/subsidieregelingen-0/@9861/subsidie-natura-2000-gebieden-2025-2027/" xr:uid="{44FCB3B7-E864-4FF5-9C16-12C37EC7E8EE}"/>
    <hyperlink ref="D30" r:id="rId3" location=":~:text=De%20hoofdregel%20voor%20het%20in%20aanmerking%20komen%20van%20kosten%20voor" xr:uid="{C98701CE-D9B4-4CB7-BE1F-5DB9E335B0BC}"/>
    <hyperlink ref="D29" r:id="rId4" display="https://www.limburg.nl/loket/subsidies/actuele-subsidies/subsidieregelingen-0/@9861/subsidie-natura-2000-gebieden-2025-2027/" xr:uid="{64646D73-0B4A-4855-A734-477B0DDAA232}"/>
  </hyperlinks>
  <pageMargins left="0.70866141732283472" right="0.70866141732283472" top="0.35433070866141736" bottom="0.55118110236220474" header="0.31496062992125984" footer="0.31496062992125984"/>
  <pageSetup paperSize="9" scale="65" orientation="portrait" r:id="rId5"/>
  <headerFooter>
    <oddFooter>&amp;L&amp;Z&amp;F&amp;A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FF"/>
    <pageSetUpPr fitToPage="1"/>
  </sheetPr>
  <dimension ref="A1:I25"/>
  <sheetViews>
    <sheetView workbookViewId="0">
      <selection activeCell="A2" sqref="A2"/>
    </sheetView>
  </sheetViews>
  <sheetFormatPr defaultColWidth="9.140625" defaultRowHeight="12.75" x14ac:dyDescent="0.2"/>
  <cols>
    <col min="1" max="1" width="32.28515625" style="2" customWidth="1"/>
    <col min="2" max="4" width="15.5703125" style="2" bestFit="1" customWidth="1"/>
    <col min="5" max="5" width="17.7109375" style="2" customWidth="1"/>
    <col min="6" max="6" width="15.5703125" style="2" bestFit="1" customWidth="1"/>
    <col min="7" max="9" width="17.7109375" style="2" customWidth="1"/>
    <col min="10" max="16384" width="9.140625" style="2"/>
  </cols>
  <sheetData>
    <row r="1" spans="1:9" x14ac:dyDescent="0.2">
      <c r="A1" s="258" t="s">
        <v>206</v>
      </c>
      <c r="B1" s="367"/>
    </row>
    <row r="2" spans="1:9" x14ac:dyDescent="0.2">
      <c r="A2" s="388" t="s">
        <v>137</v>
      </c>
      <c r="B2" s="393">
        <f>Projectinfo!D7</f>
        <v>0</v>
      </c>
    </row>
    <row r="3" spans="1:9" x14ac:dyDescent="0.2">
      <c r="A3" s="361"/>
      <c r="B3" s="362" t="s">
        <v>207</v>
      </c>
      <c r="C3" s="362"/>
      <c r="D3" s="362"/>
      <c r="E3" s="362"/>
      <c r="F3" s="362"/>
      <c r="G3" s="362"/>
      <c r="H3" s="363" t="s">
        <v>76</v>
      </c>
      <c r="I3" s="361"/>
    </row>
    <row r="4" spans="1:9" s="301" customFormat="1" ht="51" x14ac:dyDescent="0.2">
      <c r="A4" s="475" t="s">
        <v>267</v>
      </c>
      <c r="B4" s="302" t="s">
        <v>2929</v>
      </c>
      <c r="C4" s="364" t="s">
        <v>223</v>
      </c>
      <c r="D4" s="364" t="s">
        <v>80</v>
      </c>
      <c r="E4" s="364" t="s">
        <v>81</v>
      </c>
      <c r="F4" s="364" t="s">
        <v>224</v>
      </c>
      <c r="G4" s="364" t="s">
        <v>166</v>
      </c>
      <c r="H4" s="365" t="s">
        <v>166</v>
      </c>
      <c r="I4" s="364" t="s">
        <v>87</v>
      </c>
    </row>
    <row r="5" spans="1:9" x14ac:dyDescent="0.2">
      <c r="A5" s="361" t="s">
        <v>208</v>
      </c>
      <c r="B5" s="368">
        <f>'Printblad totaal'!B6</f>
        <v>0</v>
      </c>
      <c r="C5" s="368">
        <f>'Printblad totaal'!B7</f>
        <v>0</v>
      </c>
      <c r="D5" s="368">
        <f>'Printblad totaal'!B8</f>
        <v>0</v>
      </c>
      <c r="E5" s="368">
        <f>'Printblad totaal'!B9</f>
        <v>0</v>
      </c>
      <c r="F5" s="368">
        <f>'Printblad totaal'!B10</f>
        <v>0</v>
      </c>
      <c r="G5" s="368">
        <f>'Printblad totaal'!B25</f>
        <v>0</v>
      </c>
      <c r="H5" s="368">
        <f>'Printblad totaal'!E25</f>
        <v>0</v>
      </c>
      <c r="I5" s="368">
        <f>'Printblad totaal'!C26</f>
        <v>0</v>
      </c>
    </row>
    <row r="6" spans="1:9" x14ac:dyDescent="0.2">
      <c r="A6" s="372" t="s">
        <v>209</v>
      </c>
      <c r="B6" s="369"/>
      <c r="C6" s="369"/>
      <c r="D6" s="369"/>
      <c r="E6" s="369"/>
      <c r="F6" s="369"/>
      <c r="G6" s="460">
        <f t="shared" ref="G6:G24" si="0">SUM(B6:F6)</f>
        <v>0</v>
      </c>
      <c r="H6" s="369"/>
      <c r="I6" s="460">
        <f>G6-H6</f>
        <v>0</v>
      </c>
    </row>
    <row r="7" spans="1:9" x14ac:dyDescent="0.2">
      <c r="A7" s="372" t="s">
        <v>209</v>
      </c>
      <c r="B7" s="369"/>
      <c r="C7" s="369"/>
      <c r="D7" s="369"/>
      <c r="E7" s="369"/>
      <c r="F7" s="369"/>
      <c r="G7" s="460">
        <f t="shared" si="0"/>
        <v>0</v>
      </c>
      <c r="H7" s="369"/>
      <c r="I7" s="460">
        <f t="shared" ref="I7:I24" si="1">G7-H7</f>
        <v>0</v>
      </c>
    </row>
    <row r="8" spans="1:9" x14ac:dyDescent="0.2">
      <c r="A8" s="372" t="s">
        <v>209</v>
      </c>
      <c r="B8" s="369"/>
      <c r="C8" s="369"/>
      <c r="D8" s="369"/>
      <c r="E8" s="369"/>
      <c r="F8" s="369"/>
      <c r="G8" s="460">
        <f t="shared" si="0"/>
        <v>0</v>
      </c>
      <c r="H8" s="369"/>
      <c r="I8" s="460">
        <f t="shared" si="1"/>
        <v>0</v>
      </c>
    </row>
    <row r="9" spans="1:9" x14ac:dyDescent="0.2">
      <c r="A9" s="372" t="s">
        <v>209</v>
      </c>
      <c r="B9" s="369"/>
      <c r="C9" s="369"/>
      <c r="D9" s="369"/>
      <c r="E9" s="369"/>
      <c r="F9" s="369"/>
      <c r="G9" s="460">
        <f t="shared" si="0"/>
        <v>0</v>
      </c>
      <c r="H9" s="369"/>
      <c r="I9" s="460">
        <f t="shared" si="1"/>
        <v>0</v>
      </c>
    </row>
    <row r="10" spans="1:9" x14ac:dyDescent="0.2">
      <c r="A10" s="372" t="s">
        <v>209</v>
      </c>
      <c r="B10" s="369"/>
      <c r="C10" s="369"/>
      <c r="D10" s="369"/>
      <c r="E10" s="369"/>
      <c r="F10" s="369"/>
      <c r="G10" s="460">
        <f t="shared" si="0"/>
        <v>0</v>
      </c>
      <c r="H10" s="369"/>
      <c r="I10" s="460">
        <f t="shared" si="1"/>
        <v>0</v>
      </c>
    </row>
    <row r="11" spans="1:9" x14ac:dyDescent="0.2">
      <c r="A11" s="372" t="s">
        <v>209</v>
      </c>
      <c r="B11" s="369"/>
      <c r="C11" s="369"/>
      <c r="D11" s="369"/>
      <c r="E11" s="369"/>
      <c r="F11" s="369"/>
      <c r="G11" s="460">
        <f t="shared" si="0"/>
        <v>0</v>
      </c>
      <c r="H11" s="369"/>
      <c r="I11" s="460">
        <f t="shared" si="1"/>
        <v>0</v>
      </c>
    </row>
    <row r="12" spans="1:9" x14ac:dyDescent="0.2">
      <c r="A12" s="372" t="s">
        <v>209</v>
      </c>
      <c r="B12" s="369"/>
      <c r="C12" s="369"/>
      <c r="D12" s="369"/>
      <c r="E12" s="369"/>
      <c r="F12" s="369"/>
      <c r="G12" s="460">
        <f t="shared" si="0"/>
        <v>0</v>
      </c>
      <c r="H12" s="369"/>
      <c r="I12" s="460">
        <f t="shared" si="1"/>
        <v>0</v>
      </c>
    </row>
    <row r="13" spans="1:9" x14ac:dyDescent="0.2">
      <c r="A13" s="372" t="s">
        <v>209</v>
      </c>
      <c r="B13" s="369"/>
      <c r="C13" s="369"/>
      <c r="D13" s="369"/>
      <c r="E13" s="369"/>
      <c r="F13" s="369"/>
      <c r="G13" s="460">
        <f t="shared" si="0"/>
        <v>0</v>
      </c>
      <c r="H13" s="369"/>
      <c r="I13" s="460">
        <f t="shared" si="1"/>
        <v>0</v>
      </c>
    </row>
    <row r="14" spans="1:9" x14ac:dyDescent="0.2">
      <c r="A14" s="372" t="s">
        <v>209</v>
      </c>
      <c r="B14" s="369"/>
      <c r="C14" s="369"/>
      <c r="D14" s="369"/>
      <c r="E14" s="369"/>
      <c r="F14" s="369"/>
      <c r="G14" s="460">
        <f t="shared" si="0"/>
        <v>0</v>
      </c>
      <c r="H14" s="369"/>
      <c r="I14" s="460">
        <f t="shared" si="1"/>
        <v>0</v>
      </c>
    </row>
    <row r="15" spans="1:9" x14ac:dyDescent="0.2">
      <c r="A15" s="372" t="s">
        <v>209</v>
      </c>
      <c r="B15" s="369"/>
      <c r="C15" s="369"/>
      <c r="D15" s="369"/>
      <c r="E15" s="369"/>
      <c r="F15" s="369"/>
      <c r="G15" s="460">
        <f t="shared" si="0"/>
        <v>0</v>
      </c>
      <c r="H15" s="369"/>
      <c r="I15" s="460">
        <f t="shared" si="1"/>
        <v>0</v>
      </c>
    </row>
    <row r="16" spans="1:9" x14ac:dyDescent="0.2">
      <c r="A16" s="372" t="s">
        <v>209</v>
      </c>
      <c r="B16" s="369"/>
      <c r="C16" s="369"/>
      <c r="D16" s="369"/>
      <c r="E16" s="369"/>
      <c r="F16" s="369"/>
      <c r="G16" s="460">
        <f t="shared" si="0"/>
        <v>0</v>
      </c>
      <c r="H16" s="369"/>
      <c r="I16" s="460">
        <f t="shared" si="1"/>
        <v>0</v>
      </c>
    </row>
    <row r="17" spans="1:9" x14ac:dyDescent="0.2">
      <c r="A17" s="372" t="s">
        <v>209</v>
      </c>
      <c r="B17" s="369"/>
      <c r="C17" s="369"/>
      <c r="D17" s="369"/>
      <c r="E17" s="369"/>
      <c r="F17" s="369"/>
      <c r="G17" s="460">
        <f t="shared" si="0"/>
        <v>0</v>
      </c>
      <c r="H17" s="369"/>
      <c r="I17" s="460">
        <f t="shared" si="1"/>
        <v>0</v>
      </c>
    </row>
    <row r="18" spans="1:9" x14ac:dyDescent="0.2">
      <c r="A18" s="372" t="s">
        <v>209</v>
      </c>
      <c r="B18" s="369"/>
      <c r="C18" s="369"/>
      <c r="D18" s="369"/>
      <c r="E18" s="369"/>
      <c r="F18" s="369"/>
      <c r="G18" s="460">
        <f t="shared" si="0"/>
        <v>0</v>
      </c>
      <c r="H18" s="369"/>
      <c r="I18" s="460">
        <f t="shared" si="1"/>
        <v>0</v>
      </c>
    </row>
    <row r="19" spans="1:9" x14ac:dyDescent="0.2">
      <c r="A19" s="372" t="s">
        <v>209</v>
      </c>
      <c r="B19" s="369"/>
      <c r="C19" s="369"/>
      <c r="D19" s="369"/>
      <c r="E19" s="369"/>
      <c r="F19" s="369"/>
      <c r="G19" s="460">
        <f t="shared" si="0"/>
        <v>0</v>
      </c>
      <c r="H19" s="369"/>
      <c r="I19" s="460">
        <f t="shared" si="1"/>
        <v>0</v>
      </c>
    </row>
    <row r="20" spans="1:9" x14ac:dyDescent="0.2">
      <c r="A20" s="372" t="s">
        <v>209</v>
      </c>
      <c r="B20" s="369"/>
      <c r="C20" s="369"/>
      <c r="D20" s="369"/>
      <c r="E20" s="369"/>
      <c r="F20" s="369"/>
      <c r="G20" s="460">
        <f t="shared" si="0"/>
        <v>0</v>
      </c>
      <c r="H20" s="369"/>
      <c r="I20" s="460">
        <f t="shared" si="1"/>
        <v>0</v>
      </c>
    </row>
    <row r="21" spans="1:9" x14ac:dyDescent="0.2">
      <c r="A21" s="372" t="s">
        <v>209</v>
      </c>
      <c r="B21" s="369"/>
      <c r="C21" s="369"/>
      <c r="D21" s="369"/>
      <c r="E21" s="369"/>
      <c r="F21" s="369"/>
      <c r="G21" s="460">
        <f t="shared" si="0"/>
        <v>0</v>
      </c>
      <c r="H21" s="369"/>
      <c r="I21" s="460">
        <f t="shared" si="1"/>
        <v>0</v>
      </c>
    </row>
    <row r="22" spans="1:9" x14ac:dyDescent="0.2">
      <c r="A22" s="372" t="s">
        <v>209</v>
      </c>
      <c r="B22" s="369"/>
      <c r="C22" s="369"/>
      <c r="D22" s="369"/>
      <c r="E22" s="369"/>
      <c r="F22" s="369"/>
      <c r="G22" s="460">
        <f t="shared" si="0"/>
        <v>0</v>
      </c>
      <c r="H22" s="369"/>
      <c r="I22" s="460">
        <f t="shared" si="1"/>
        <v>0</v>
      </c>
    </row>
    <row r="23" spans="1:9" x14ac:dyDescent="0.2">
      <c r="A23" s="372" t="s">
        <v>209</v>
      </c>
      <c r="B23" s="369"/>
      <c r="C23" s="369"/>
      <c r="D23" s="369"/>
      <c r="E23" s="369"/>
      <c r="F23" s="369"/>
      <c r="G23" s="460">
        <f t="shared" si="0"/>
        <v>0</v>
      </c>
      <c r="H23" s="369"/>
      <c r="I23" s="460">
        <f t="shared" si="1"/>
        <v>0</v>
      </c>
    </row>
    <row r="24" spans="1:9" x14ac:dyDescent="0.2">
      <c r="A24" s="372" t="s">
        <v>209</v>
      </c>
      <c r="B24" s="369"/>
      <c r="C24" s="369"/>
      <c r="D24" s="369"/>
      <c r="E24" s="369"/>
      <c r="F24" s="369"/>
      <c r="G24" s="460">
        <f t="shared" si="0"/>
        <v>0</v>
      </c>
      <c r="H24" s="369"/>
      <c r="I24" s="460">
        <f t="shared" si="1"/>
        <v>0</v>
      </c>
    </row>
    <row r="25" spans="1:9" x14ac:dyDescent="0.2">
      <c r="A25" s="366" t="s">
        <v>166</v>
      </c>
      <c r="B25" s="370">
        <f>SUM(B5:B24)</f>
        <v>0</v>
      </c>
      <c r="C25" s="370">
        <f t="shared" ref="C25:I25" si="2">SUM(C5:C24)</f>
        <v>0</v>
      </c>
      <c r="D25" s="370">
        <f t="shared" si="2"/>
        <v>0</v>
      </c>
      <c r="E25" s="370">
        <f t="shared" si="2"/>
        <v>0</v>
      </c>
      <c r="F25" s="370">
        <f t="shared" si="2"/>
        <v>0</v>
      </c>
      <c r="G25" s="370">
        <f t="shared" si="2"/>
        <v>0</v>
      </c>
      <c r="H25" s="370">
        <f t="shared" si="2"/>
        <v>0</v>
      </c>
      <c r="I25" s="370">
        <f t="shared" si="2"/>
        <v>0</v>
      </c>
    </row>
  </sheetData>
  <sheetProtection algorithmName="SHA-512" hashValue="lyGdIFopC6FoLz9H2nett/vm8l1RKVK07NmzMZWz+/G0iNjExRU1TX/8FeRbRzayZodPi0OUQb2/z/1aL0Y54w==" saltValue="q9m57q75wMNkFZjdgJdeUA==" spinCount="100000" sheet="1" formatRows="0"/>
  <pageMargins left="0.70866141732283472" right="0.70866141732283472" top="0.74803149606299213" bottom="0.74803149606299213" header="0.31496062992125984" footer="0.31496062992125984"/>
  <pageSetup paperSize="9" scale="66" orientation="landscape" r:id="rId1"/>
  <headerFooter>
    <oddFooter>&amp;L&amp;F,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31"/>
  <sheetViews>
    <sheetView workbookViewId="0">
      <pane ySplit="5" topLeftCell="A6" activePane="bottomLeft" state="frozen"/>
      <selection activeCell="E15" sqref="E15"/>
      <selection pane="bottomLeft"/>
    </sheetView>
  </sheetViews>
  <sheetFormatPr defaultRowHeight="12.75" x14ac:dyDescent="0.2"/>
  <cols>
    <col min="1" max="1" width="19.7109375" customWidth="1"/>
    <col min="2" max="2" width="20.42578125" customWidth="1"/>
    <col min="3" max="3" width="20.28515625" customWidth="1"/>
    <col min="4" max="4" width="15.28515625" customWidth="1"/>
    <col min="5" max="5" width="17.85546875" customWidth="1"/>
  </cols>
  <sheetData>
    <row r="1" spans="1:5" hidden="1" x14ac:dyDescent="0.2"/>
    <row r="2" spans="1:5" ht="13.5" hidden="1" thickBot="1" x14ac:dyDescent="0.25"/>
    <row r="3" spans="1:5" x14ac:dyDescent="0.2">
      <c r="A3" s="258" t="s">
        <v>163</v>
      </c>
      <c r="B3" s="259"/>
      <c r="C3" s="259"/>
      <c r="D3" s="224"/>
      <c r="E3" s="260"/>
    </row>
    <row r="4" spans="1:5" s="391" customFormat="1" x14ac:dyDescent="0.2">
      <c r="A4" s="388" t="s">
        <v>137</v>
      </c>
      <c r="B4" s="392">
        <f>Projectinfo!D7</f>
        <v>0</v>
      </c>
      <c r="C4" s="389"/>
      <c r="D4" s="390"/>
      <c r="E4" s="76"/>
    </row>
    <row r="5" spans="1:5" x14ac:dyDescent="0.2">
      <c r="A5" s="261" t="s">
        <v>74</v>
      </c>
      <c r="B5" s="176" t="s">
        <v>75</v>
      </c>
      <c r="C5" s="819" t="s">
        <v>76</v>
      </c>
      <c r="D5" s="820"/>
      <c r="E5" s="262" t="s">
        <v>75</v>
      </c>
    </row>
    <row r="6" spans="1:5" s="290" customFormat="1" x14ac:dyDescent="0.2">
      <c r="A6" s="302" t="s">
        <v>2929</v>
      </c>
      <c r="B6" s="288">
        <f>'M1'!C193+'M2'!C193+'M3'!C193+'M4'!C193+'M5'!C193+'M6'!C193+'M7'!C193+'M8'!C193+'M9'!C193+'M10'!C193+'M11'!C193+'M12'!C193+'M13'!C193+'M14'!C193+'M15'!C193+'M16'!C193+'M17'!C193+'M18'!C193+'M19'!C193+'M20'!C193+'M21'!C193+'M22'!C193+'M23'!C193+'M24'!C193+'M25'!C193</f>
        <v>0</v>
      </c>
      <c r="C6" s="821"/>
      <c r="D6" s="822"/>
      <c r="E6" s="289"/>
    </row>
    <row r="7" spans="1:5" s="290" customFormat="1" ht="24.75" customHeight="1" x14ac:dyDescent="0.2">
      <c r="A7" s="292" t="s">
        <v>79</v>
      </c>
      <c r="B7" s="291">
        <f>'M1'!C194+'M2'!C194+'M3'!C194+'M4'!C194+'M5'!C194+'M6'!C194+'M7'!C194+'M8'!C194+'M9'!C194+'M10'!C194+'M11'!C194+'M12'!C194+'M13'!C194+'M14'!C194+'M15'!C194+'M16'!C194+'M17'!C194+'M18'!C194+'M19'!C194+'M20'!C194+'M21'!C194+'M22'!C194+'M23'!C194+'M24'!C194+'M25'!C194</f>
        <v>0</v>
      </c>
      <c r="C7" s="821"/>
      <c r="D7" s="822"/>
      <c r="E7" s="289"/>
    </row>
    <row r="8" spans="1:5" s="290" customFormat="1" ht="24" x14ac:dyDescent="0.2">
      <c r="A8" s="292" t="s">
        <v>80</v>
      </c>
      <c r="B8" s="291">
        <f>'M1'!C195+'M2'!C195+'M3'!C195+'M4'!C195+'M5'!C195+'M6'!C195+'M7'!C195+'M8'!C195+'M9'!C195+'M10'!C195+'M11'!C195+'M12'!C195+'M13'!C195+'M14'!C195+'M15'!C195+'M16'!C195+'M17'!C195+'M18'!C195+'M19'!C195+'M20'!C195+'M21'!C195+'M22'!C195+'M23'!C195+'M24'!C195+'M25'!C195</f>
        <v>0</v>
      </c>
      <c r="C8" s="823"/>
      <c r="D8" s="824"/>
      <c r="E8" s="293"/>
    </row>
    <row r="9" spans="1:5" s="290" customFormat="1" x14ac:dyDescent="0.2">
      <c r="A9" s="294" t="s">
        <v>81</v>
      </c>
      <c r="B9" s="291">
        <f>'M1'!C196+'M2'!C196+'M3'!C196+'M4'!C196+'M5'!C196+'M6'!C196+'M7'!C196+'M8'!C196+'M9'!C196+'M10'!C196+'M11'!C196+'M12'!C196+'M13'!C196+'M14'!C196+'M15'!C196+'M16'!C196+'M17'!C196+'M18'!C196+'M19'!C196+'M20'!C196+'M21'!C196+'M22'!C196+'M23'!C196+'M24'!C196+'M25'!C196</f>
        <v>0</v>
      </c>
      <c r="C9" s="823"/>
      <c r="D9" s="824"/>
      <c r="E9" s="293"/>
    </row>
    <row r="10" spans="1:5" s="290" customFormat="1" x14ac:dyDescent="0.2">
      <c r="A10" s="294" t="s">
        <v>82</v>
      </c>
      <c r="B10" s="291">
        <f>'M1'!C197+'M2'!C197+'M3'!C197+'M4'!C197+'M5'!C197+'M6'!C197+'M7'!C197+'M8'!C197+'M9'!C197+'M10'!C197+'M11'!C197+'M12'!C197+'M13'!C197+'M14'!C197+'M15'!C197+'M16'!C197+'M17'!C197+'M18'!C197+'M19'!C197+'M20'!C197+'M21'!C197+'M22'!C197+'M23'!C197+'M24'!C197+'M25'!C197</f>
        <v>0</v>
      </c>
      <c r="C10" s="823"/>
      <c r="D10" s="824"/>
      <c r="E10" s="293"/>
    </row>
    <row r="11" spans="1:5" s="290" customFormat="1" x14ac:dyDescent="0.2">
      <c r="A11" s="415"/>
      <c r="B11" s="415"/>
      <c r="C11" s="823"/>
      <c r="D11" s="824"/>
      <c r="E11" s="295"/>
    </row>
    <row r="12" spans="1:5" s="290" customFormat="1" x14ac:dyDescent="0.2">
      <c r="A12" s="365"/>
      <c r="B12" s="365"/>
      <c r="C12" s="823"/>
      <c r="D12" s="824"/>
      <c r="E12" s="293"/>
    </row>
    <row r="13" spans="1:5" s="290" customFormat="1" ht="13.5" customHeight="1" x14ac:dyDescent="0.2">
      <c r="A13" s="517"/>
      <c r="B13" s="288"/>
      <c r="C13" s="825"/>
      <c r="D13" s="826"/>
      <c r="E13" s="289"/>
    </row>
    <row r="14" spans="1:5" s="290" customFormat="1" x14ac:dyDescent="0.2">
      <c r="A14" s="517"/>
      <c r="B14" s="288"/>
      <c r="C14" s="817"/>
      <c r="D14" s="818"/>
      <c r="E14" s="297"/>
    </row>
    <row r="15" spans="1:5" s="290" customFormat="1" x14ac:dyDescent="0.2">
      <c r="A15" s="296"/>
      <c r="B15" s="288"/>
      <c r="C15" s="821"/>
      <c r="D15" s="822"/>
      <c r="E15" s="289"/>
    </row>
    <row r="16" spans="1:5" s="290" customFormat="1" x14ac:dyDescent="0.2">
      <c r="A16" s="296"/>
      <c r="B16" s="288"/>
      <c r="C16" s="817"/>
      <c r="D16" s="818"/>
      <c r="E16" s="297"/>
    </row>
    <row r="17" spans="1:5" s="290" customFormat="1" x14ac:dyDescent="0.2">
      <c r="A17" s="296"/>
      <c r="B17" s="288"/>
      <c r="C17" s="821"/>
      <c r="D17" s="822"/>
      <c r="E17" s="289"/>
    </row>
    <row r="18" spans="1:5" s="290" customFormat="1" x14ac:dyDescent="0.2">
      <c r="A18" s="298"/>
      <c r="B18" s="299"/>
      <c r="C18" s="817"/>
      <c r="D18" s="818"/>
      <c r="E18" s="297"/>
    </row>
    <row r="19" spans="1:5" s="290" customFormat="1" ht="39" customHeight="1" x14ac:dyDescent="0.2">
      <c r="A19" s="298"/>
      <c r="B19" s="299"/>
      <c r="C19" s="821"/>
      <c r="D19" s="822"/>
      <c r="E19" s="289"/>
    </row>
    <row r="20" spans="1:5" x14ac:dyDescent="0.2">
      <c r="A20" s="264"/>
      <c r="B20" s="178"/>
      <c r="C20" s="827"/>
      <c r="D20" s="828"/>
      <c r="E20" s="269"/>
    </row>
    <row r="21" spans="1:5" x14ac:dyDescent="0.2">
      <c r="A21" s="263"/>
      <c r="B21" s="179"/>
      <c r="C21" s="827"/>
      <c r="D21" s="828"/>
      <c r="E21" s="269"/>
    </row>
    <row r="22" spans="1:5" x14ac:dyDescent="0.2">
      <c r="A22" s="263"/>
      <c r="B22" s="179"/>
      <c r="C22" s="827"/>
      <c r="D22" s="828"/>
      <c r="E22" s="269"/>
    </row>
    <row r="23" spans="1:5" x14ac:dyDescent="0.2">
      <c r="A23" s="263"/>
      <c r="B23" s="179"/>
      <c r="C23" s="827"/>
      <c r="D23" s="828"/>
      <c r="E23" s="269"/>
    </row>
    <row r="24" spans="1:5" x14ac:dyDescent="0.2">
      <c r="A24" s="263"/>
      <c r="B24" s="179"/>
      <c r="C24" s="827"/>
      <c r="D24" s="828"/>
      <c r="E24" s="269"/>
    </row>
    <row r="25" spans="1:5" ht="13.5" thickBot="1" x14ac:dyDescent="0.25">
      <c r="A25" s="265" t="s">
        <v>4</v>
      </c>
      <c r="B25" s="181">
        <f>SUM(B6:B24)</f>
        <v>0</v>
      </c>
      <c r="C25" s="182" t="s">
        <v>4</v>
      </c>
      <c r="D25" s="240"/>
      <c r="E25" s="266">
        <f>'M1'!F212+'M2'!F212+'M3'!F212+'M4'!F212+'M5'!F212+'M6'!F212+'M7'!F212+'M8'!F212+'M9'!F212+'M10'!F212+'M11'!F212+'M12'!F212+'M13'!F212+'M14'!F212+'M15'!F212+'M16'!F212+'M17'!F212+'M18'!F212+'M19'!F212+'M20'!F212+'M21'!F212+'M22'!F212+'M23'!F212+'M24'!F212+'M25'!F212</f>
        <v>0</v>
      </c>
    </row>
    <row r="26" spans="1:5" ht="13.5" thickBot="1" x14ac:dyDescent="0.25">
      <c r="A26" s="267" t="s">
        <v>87</v>
      </c>
      <c r="B26" s="184"/>
      <c r="C26" s="185">
        <f>B25-E25</f>
        <v>0</v>
      </c>
      <c r="D26" s="244"/>
      <c r="E26" s="246"/>
    </row>
    <row r="27" spans="1:5" ht="13.5" thickBot="1" x14ac:dyDescent="0.25"/>
    <row r="28" spans="1:5" ht="13.5" hidden="1" thickBot="1" x14ac:dyDescent="0.25">
      <c r="A28" s="419"/>
      <c r="B28" s="360"/>
    </row>
    <row r="29" spans="1:5" ht="13.5" hidden="1" thickBot="1" x14ac:dyDescent="0.25"/>
    <row r="30" spans="1:5" ht="27" customHeight="1" thickBot="1" x14ac:dyDescent="0.25">
      <c r="A30" s="338" t="s">
        <v>164</v>
      </c>
      <c r="B30" s="339">
        <f>C26-'Printblad gebieden'!V29</f>
        <v>0</v>
      </c>
      <c r="C30" s="566" t="str">
        <f>IF(B30&lt;&gt;0,"fout op werkblad: meestal een gevolg van invoegen van een regel zonder te kopieren","")</f>
        <v/>
      </c>
      <c r="D30" s="567"/>
      <c r="E30" s="568"/>
    </row>
    <row r="31" spans="1:5" ht="27" customHeight="1" thickBot="1" x14ac:dyDescent="0.25">
      <c r="A31" s="338" t="s">
        <v>164</v>
      </c>
      <c r="B31" s="339">
        <f>B25-'Printblad gebieden'!T29</f>
        <v>0</v>
      </c>
      <c r="C31" s="566" t="str">
        <f>IF(B31&lt;&gt;0,"fout op werkblad: meestal een gevolg van invoegen van een regel zonder te kopieren","")</f>
        <v/>
      </c>
      <c r="D31" s="567"/>
      <c r="E31" s="568"/>
    </row>
  </sheetData>
  <sheetProtection algorithmName="SHA-512" hashValue="Vl7pQrebl+2GYSyEuNZnQpojIjXzxVxT5z5RU3pVDEiwl1MZ/FQQKVglJkEWjoJ4Pz1bEyH3xrxTT4DIL9MqTw==" saltValue="pQfIACp3uLLGkvZvt7AFFA==" spinCount="100000" sheet="1" formatRows="0"/>
  <mergeCells count="20">
    <mergeCell ref="C23:D23"/>
    <mergeCell ref="C24:D24"/>
    <mergeCell ref="C17:D17"/>
    <mergeCell ref="C18:D18"/>
    <mergeCell ref="C19:D19"/>
    <mergeCell ref="C20:D20"/>
    <mergeCell ref="C21:D21"/>
    <mergeCell ref="C22:D22"/>
    <mergeCell ref="C16:D16"/>
    <mergeCell ref="C5:D5"/>
    <mergeCell ref="C6:D6"/>
    <mergeCell ref="C7:D7"/>
    <mergeCell ref="C8:D8"/>
    <mergeCell ref="C9:D9"/>
    <mergeCell ref="C10:D10"/>
    <mergeCell ref="C11:D11"/>
    <mergeCell ref="C12:D12"/>
    <mergeCell ref="C13:D13"/>
    <mergeCell ref="C14:D14"/>
    <mergeCell ref="C15:D15"/>
  </mergeCells>
  <conditionalFormatting sqref="B30">
    <cfRule type="cellIs" dxfId="353" priority="2" operator="notEqual">
      <formula>0</formula>
    </cfRule>
  </conditionalFormatting>
  <conditionalFormatting sqref="B28">
    <cfRule type="containsErrors" dxfId="352" priority="1">
      <formula>ISERROR(B28)</formula>
    </cfRule>
  </conditionalFormatting>
  <pageMargins left="0.70866141732283472" right="0.70866141732283472" top="0.74803149606299213" bottom="0.74803149606299213" header="0.31496062992125984" footer="0.31496062992125984"/>
  <pageSetup paperSize="9" orientation="portrait" r:id="rId1"/>
  <headerFooter>
    <oddFooter>&amp;L&amp;Z&amp;F&amp;R&amp;P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Z35"/>
  <sheetViews>
    <sheetView zoomScaleNormal="100" workbookViewId="0">
      <pane xSplit="10" ySplit="3" topLeftCell="K4" activePane="bottomRight" state="frozen"/>
      <selection activeCell="E15" sqref="E15"/>
      <selection pane="topRight" activeCell="E15" sqref="E15"/>
      <selection pane="bottomLeft" activeCell="E15" sqref="E15"/>
      <selection pane="bottomRight" activeCell="I2" sqref="I2"/>
    </sheetView>
  </sheetViews>
  <sheetFormatPr defaultRowHeight="12.75" x14ac:dyDescent="0.2"/>
  <cols>
    <col min="1" max="2" width="18.28515625" hidden="1" customWidth="1"/>
    <col min="3" max="4" width="10.7109375" hidden="1" customWidth="1"/>
    <col min="5" max="5" width="8" hidden="1" customWidth="1"/>
    <col min="6" max="6" width="5.28515625" hidden="1" customWidth="1"/>
    <col min="7" max="7" width="6" hidden="1" customWidth="1"/>
    <col min="8" max="8" width="10" hidden="1" customWidth="1"/>
    <col min="9" max="9" width="19.42578125" customWidth="1"/>
    <col min="10" max="10" width="12.28515625" customWidth="1"/>
    <col min="11" max="11" width="23.42578125" style="408" customWidth="1"/>
    <col min="12" max="12" width="25.7109375" style="411" customWidth="1"/>
    <col min="13" max="13" width="12.28515625" style="380" customWidth="1"/>
    <col min="14" max="14" width="9.7109375" style="380" customWidth="1"/>
    <col min="15" max="22" width="17.7109375" customWidth="1"/>
    <col min="24" max="25" width="9.140625" hidden="1" customWidth="1"/>
    <col min="26" max="26" width="0" hidden="1" customWidth="1"/>
  </cols>
  <sheetData>
    <row r="1" spans="1:26" ht="13.5" thickBot="1" x14ac:dyDescent="0.25">
      <c r="I1" s="270" t="s">
        <v>274</v>
      </c>
      <c r="J1" s="271"/>
      <c r="K1" s="407"/>
      <c r="L1" s="410"/>
      <c r="M1" s="379"/>
      <c r="N1" s="379"/>
      <c r="O1" s="245"/>
      <c r="P1" s="272"/>
      <c r="Q1" s="272"/>
      <c r="R1" s="272"/>
      <c r="S1" s="272"/>
      <c r="T1" s="272"/>
      <c r="U1" s="272"/>
      <c r="V1" s="273"/>
    </row>
    <row r="2" spans="1:26" x14ac:dyDescent="0.2">
      <c r="I2" s="388" t="s">
        <v>137</v>
      </c>
      <c r="J2" s="383">
        <f>Projectinfo!D7</f>
        <v>0</v>
      </c>
    </row>
    <row r="3" spans="1:26" ht="36" x14ac:dyDescent="0.2">
      <c r="A3" s="177" t="s">
        <v>210</v>
      </c>
      <c r="B3" s="177" t="s">
        <v>211</v>
      </c>
      <c r="C3" s="177" t="s">
        <v>212</v>
      </c>
      <c r="D3" s="177" t="s">
        <v>213</v>
      </c>
      <c r="E3" s="177" t="s">
        <v>214</v>
      </c>
      <c r="F3" s="177" t="s">
        <v>193</v>
      </c>
      <c r="G3" s="177" t="s">
        <v>232</v>
      </c>
      <c r="H3" s="177" t="s">
        <v>265</v>
      </c>
      <c r="I3" s="177" t="s">
        <v>159</v>
      </c>
      <c r="J3" s="177" t="s">
        <v>275</v>
      </c>
      <c r="K3" s="406" t="s">
        <v>217</v>
      </c>
      <c r="L3" s="381" t="s">
        <v>219</v>
      </c>
      <c r="M3" s="381" t="s">
        <v>221</v>
      </c>
      <c r="N3" s="381" t="s">
        <v>225</v>
      </c>
      <c r="O3" s="302" t="s">
        <v>2929</v>
      </c>
      <c r="P3" s="177" t="s">
        <v>79</v>
      </c>
      <c r="Q3" s="177" t="s">
        <v>80</v>
      </c>
      <c r="R3" s="177" t="s">
        <v>81</v>
      </c>
      <c r="S3" s="177" t="s">
        <v>82</v>
      </c>
      <c r="T3" s="177" t="s">
        <v>160</v>
      </c>
      <c r="U3" s="177" t="s">
        <v>161</v>
      </c>
      <c r="V3" s="177" t="s">
        <v>162</v>
      </c>
      <c r="X3" s="268" t="s">
        <v>191</v>
      </c>
      <c r="Y3" s="268" t="s">
        <v>191</v>
      </c>
      <c r="Z3" s="268" t="s">
        <v>191</v>
      </c>
    </row>
    <row r="4" spans="1:26" s="290" customFormat="1" x14ac:dyDescent="0.2">
      <c r="A4" s="413">
        <f>Projectinfo!D7</f>
        <v>0</v>
      </c>
      <c r="B4" s="413" t="str">
        <f>Projectinfo!D9</f>
        <v>Natura 2000 Gebiedsgerichte maatregelen programma Natuur 2025-2027</v>
      </c>
      <c r="C4" s="414">
        <f>Projectinfo!D11</f>
        <v>0</v>
      </c>
      <c r="D4" s="414">
        <f>Projectinfo!D13</f>
        <v>0</v>
      </c>
      <c r="E4" s="559">
        <f>Projectinfo!E22</f>
        <v>0</v>
      </c>
      <c r="F4" s="572">
        <f>'M1'!D213</f>
        <v>0</v>
      </c>
      <c r="G4" s="415" t="s">
        <v>233</v>
      </c>
      <c r="H4" s="414">
        <f>'M1'!C$7</f>
        <v>0</v>
      </c>
      <c r="I4" s="415">
        <f>'M1'!C5</f>
        <v>0</v>
      </c>
      <c r="J4" s="456">
        <f>'M1'!C6</f>
        <v>0</v>
      </c>
      <c r="K4" s="503" t="str">
        <f>IFERROR(VLOOKUP(J4,N2000maatregelen!E:G,3,FALSE)," ")</f>
        <v xml:space="preserve"> </v>
      </c>
      <c r="L4" s="409">
        <f>'M1'!C9</f>
        <v>0</v>
      </c>
      <c r="M4" s="487">
        <f>'M1'!C10</f>
        <v>0</v>
      </c>
      <c r="N4" s="413" t="e">
        <f>'M1'!C11</f>
        <v>#N/A</v>
      </c>
      <c r="O4" s="416">
        <f>'M1'!C193</f>
        <v>0</v>
      </c>
      <c r="P4" s="416">
        <f>'M1'!C194</f>
        <v>0</v>
      </c>
      <c r="Q4" s="416">
        <f>'M1'!C195</f>
        <v>0</v>
      </c>
      <c r="R4" s="416">
        <f>'M1'!C196</f>
        <v>0</v>
      </c>
      <c r="S4" s="416">
        <f>'M1'!C197</f>
        <v>0</v>
      </c>
      <c r="T4" s="416">
        <f>'M1'!C212</f>
        <v>0</v>
      </c>
      <c r="U4" s="416">
        <f>'M1'!F212</f>
        <v>0</v>
      </c>
      <c r="V4" s="416">
        <f>'M1'!D213</f>
        <v>0</v>
      </c>
      <c r="X4" s="417">
        <f>O4+P4+Q4+R4+S4-T4</f>
        <v>0</v>
      </c>
      <c r="Y4" s="418">
        <f>(T4-U4)-V4</f>
        <v>0</v>
      </c>
      <c r="Z4" s="417">
        <f>T4-'M1'!K181</f>
        <v>0</v>
      </c>
    </row>
    <row r="5" spans="1:26" s="290" customFormat="1" x14ac:dyDescent="0.2">
      <c r="A5" s="413">
        <f>Projectinfo!D7</f>
        <v>0</v>
      </c>
      <c r="B5" s="413" t="str">
        <f>Projectinfo!D9</f>
        <v>Natura 2000 Gebiedsgerichte maatregelen programma Natuur 2025-2027</v>
      </c>
      <c r="C5" s="414">
        <f>Projectinfo!D11</f>
        <v>0</v>
      </c>
      <c r="D5" s="414">
        <f>Projectinfo!D13</f>
        <v>0</v>
      </c>
      <c r="E5" s="559">
        <f>Projectinfo!E22</f>
        <v>0</v>
      </c>
      <c r="F5" s="572">
        <f>'M2'!D213</f>
        <v>0</v>
      </c>
      <c r="G5" s="415" t="s">
        <v>234</v>
      </c>
      <c r="H5" s="414">
        <f>'M2'!C7</f>
        <v>0</v>
      </c>
      <c r="I5" s="415">
        <f>'M2'!C5</f>
        <v>0</v>
      </c>
      <c r="J5" s="456">
        <f>'M2'!C6</f>
        <v>0</v>
      </c>
      <c r="K5" s="503" t="str">
        <f>IFERROR(VLOOKUP(J5,N2000maatregelen!E:G,3,FALSE)," ")</f>
        <v xml:space="preserve"> </v>
      </c>
      <c r="L5" s="409">
        <f>'M2'!C9</f>
        <v>0</v>
      </c>
      <c r="M5" s="487">
        <f>'M2'!C10</f>
        <v>0</v>
      </c>
      <c r="N5" s="413" t="e">
        <f>'M2'!C11</f>
        <v>#N/A</v>
      </c>
      <c r="O5" s="416">
        <f>'M2'!C193</f>
        <v>0</v>
      </c>
      <c r="P5" s="416">
        <f>'M2'!C194</f>
        <v>0</v>
      </c>
      <c r="Q5" s="416">
        <f>'M2'!C195</f>
        <v>0</v>
      </c>
      <c r="R5" s="416">
        <f>'M2'!C196</f>
        <v>0</v>
      </c>
      <c r="S5" s="416">
        <f>'M2'!C197</f>
        <v>0</v>
      </c>
      <c r="T5" s="416">
        <f>'M2'!C212</f>
        <v>0</v>
      </c>
      <c r="U5" s="416">
        <f>'M2'!F212</f>
        <v>0</v>
      </c>
      <c r="V5" s="416">
        <f>'M2'!D213</f>
        <v>0</v>
      </c>
      <c r="X5" s="417">
        <f t="shared" ref="X5:X28" si="0">O5+P5+Q5+R5+S5-T5</f>
        <v>0</v>
      </c>
      <c r="Y5" s="418">
        <f t="shared" ref="Y5:Y12" si="1">(T5-U5)-V5</f>
        <v>0</v>
      </c>
      <c r="Z5" s="417">
        <f>T5-'M2'!K181</f>
        <v>0</v>
      </c>
    </row>
    <row r="6" spans="1:26" s="290" customFormat="1" x14ac:dyDescent="0.2">
      <c r="A6" s="413">
        <f>Projectinfo!D7</f>
        <v>0</v>
      </c>
      <c r="B6" s="413" t="str">
        <f>Projectinfo!D9</f>
        <v>Natura 2000 Gebiedsgerichte maatregelen programma Natuur 2025-2027</v>
      </c>
      <c r="C6" s="414">
        <f>Projectinfo!D11</f>
        <v>0</v>
      </c>
      <c r="D6" s="414">
        <f>Projectinfo!D13</f>
        <v>0</v>
      </c>
      <c r="E6" s="559">
        <f>Projectinfo!E22</f>
        <v>0</v>
      </c>
      <c r="F6" s="572">
        <f>'M3'!D213</f>
        <v>0</v>
      </c>
      <c r="G6" s="415" t="s">
        <v>235</v>
      </c>
      <c r="H6" s="414">
        <f>'M3'!C7</f>
        <v>0</v>
      </c>
      <c r="I6" s="415">
        <f>'M3'!C5</f>
        <v>0</v>
      </c>
      <c r="J6" s="456">
        <f>'M3'!C6</f>
        <v>0</v>
      </c>
      <c r="K6" s="503" t="str">
        <f>IFERROR(VLOOKUP(J6,N2000maatregelen!E:G,3,FALSE)," ")</f>
        <v xml:space="preserve"> </v>
      </c>
      <c r="L6" s="409">
        <f>'M3'!C9</f>
        <v>0</v>
      </c>
      <c r="M6" s="487">
        <f>'M3'!C10</f>
        <v>0</v>
      </c>
      <c r="N6" s="413" t="e">
        <f>'M3'!C11</f>
        <v>#N/A</v>
      </c>
      <c r="O6" s="416">
        <f>'M3'!C193</f>
        <v>0</v>
      </c>
      <c r="P6" s="416">
        <f>'M3'!C194</f>
        <v>0</v>
      </c>
      <c r="Q6" s="416">
        <f>'M3'!C195</f>
        <v>0</v>
      </c>
      <c r="R6" s="416">
        <f>'M3'!C196</f>
        <v>0</v>
      </c>
      <c r="S6" s="416">
        <f>'M3'!C197</f>
        <v>0</v>
      </c>
      <c r="T6" s="416">
        <f>'M3'!C212</f>
        <v>0</v>
      </c>
      <c r="U6" s="416">
        <f>'M3'!F212</f>
        <v>0</v>
      </c>
      <c r="V6" s="416">
        <f>'M3'!D213</f>
        <v>0</v>
      </c>
      <c r="X6" s="417">
        <f t="shared" si="0"/>
        <v>0</v>
      </c>
      <c r="Y6" s="418">
        <f t="shared" si="1"/>
        <v>0</v>
      </c>
      <c r="Z6" s="417">
        <f>T6-'M3'!K181</f>
        <v>0</v>
      </c>
    </row>
    <row r="7" spans="1:26" s="290" customFormat="1" x14ac:dyDescent="0.2">
      <c r="A7" s="413">
        <f>Projectinfo!D7</f>
        <v>0</v>
      </c>
      <c r="B7" s="413" t="str">
        <f>Projectinfo!D9</f>
        <v>Natura 2000 Gebiedsgerichte maatregelen programma Natuur 2025-2027</v>
      </c>
      <c r="C7" s="414">
        <f>Projectinfo!D11</f>
        <v>0</v>
      </c>
      <c r="D7" s="414">
        <f>Projectinfo!D13</f>
        <v>0</v>
      </c>
      <c r="E7" s="559">
        <f>Projectinfo!E22</f>
        <v>0</v>
      </c>
      <c r="F7" s="572">
        <f>'M4'!D213</f>
        <v>0</v>
      </c>
      <c r="G7" s="415" t="s">
        <v>236</v>
      </c>
      <c r="H7" s="414">
        <f>'M4'!C7</f>
        <v>0</v>
      </c>
      <c r="I7" s="415">
        <f>'M4'!C5</f>
        <v>0</v>
      </c>
      <c r="J7" s="456">
        <f>'M4'!C6</f>
        <v>0</v>
      </c>
      <c r="K7" s="503" t="str">
        <f>IFERROR(VLOOKUP(J7,N2000maatregelen!E:G,3,FALSE)," ")</f>
        <v xml:space="preserve"> </v>
      </c>
      <c r="L7" s="409">
        <f>'M4'!C9</f>
        <v>0</v>
      </c>
      <c r="M7" s="487">
        <f>'M4'!C10</f>
        <v>0</v>
      </c>
      <c r="N7" s="413" t="e">
        <f>'M4'!C11</f>
        <v>#N/A</v>
      </c>
      <c r="O7" s="416">
        <f>'M4'!C193</f>
        <v>0</v>
      </c>
      <c r="P7" s="416">
        <f>'M4'!C194</f>
        <v>0</v>
      </c>
      <c r="Q7" s="416">
        <f>'M4'!C195</f>
        <v>0</v>
      </c>
      <c r="R7" s="416">
        <f>'M4'!C196</f>
        <v>0</v>
      </c>
      <c r="S7" s="416">
        <f>'M4'!C197</f>
        <v>0</v>
      </c>
      <c r="T7" s="416">
        <f>'M4'!C212</f>
        <v>0</v>
      </c>
      <c r="U7" s="416">
        <f>'M4'!F212</f>
        <v>0</v>
      </c>
      <c r="V7" s="416">
        <f>'M4'!D213</f>
        <v>0</v>
      </c>
      <c r="X7" s="417">
        <f t="shared" si="0"/>
        <v>0</v>
      </c>
      <c r="Y7" s="418">
        <f t="shared" si="1"/>
        <v>0</v>
      </c>
      <c r="Z7" s="417">
        <f>T7-'M4'!K181</f>
        <v>0</v>
      </c>
    </row>
    <row r="8" spans="1:26" s="290" customFormat="1" x14ac:dyDescent="0.2">
      <c r="A8" s="413">
        <f>Projectinfo!D7</f>
        <v>0</v>
      </c>
      <c r="B8" s="413" t="str">
        <f>Projectinfo!D9</f>
        <v>Natura 2000 Gebiedsgerichte maatregelen programma Natuur 2025-2027</v>
      </c>
      <c r="C8" s="414">
        <f>Projectinfo!D11</f>
        <v>0</v>
      </c>
      <c r="D8" s="414">
        <f>Projectinfo!D13</f>
        <v>0</v>
      </c>
      <c r="E8" s="559">
        <f>Projectinfo!E22</f>
        <v>0</v>
      </c>
      <c r="F8" s="572">
        <f>'M5'!D213</f>
        <v>0</v>
      </c>
      <c r="G8" s="415" t="s">
        <v>237</v>
      </c>
      <c r="H8" s="414">
        <f>'M5'!C7</f>
        <v>0</v>
      </c>
      <c r="I8" s="415">
        <f>'M5'!C5</f>
        <v>0</v>
      </c>
      <c r="J8" s="456">
        <f>'M5'!C6</f>
        <v>0</v>
      </c>
      <c r="K8" s="503" t="str">
        <f>IFERROR(VLOOKUP(J8,N2000maatregelen!E:G,3,FALSE)," ")</f>
        <v xml:space="preserve"> </v>
      </c>
      <c r="L8" s="409">
        <f>'M5'!C9</f>
        <v>0</v>
      </c>
      <c r="M8" s="487">
        <f>'M5'!C10</f>
        <v>0</v>
      </c>
      <c r="N8" s="413" t="e">
        <f>'M5'!C11</f>
        <v>#N/A</v>
      </c>
      <c r="O8" s="416">
        <f>'M5'!C193</f>
        <v>0</v>
      </c>
      <c r="P8" s="416">
        <f>'M5'!C194</f>
        <v>0</v>
      </c>
      <c r="Q8" s="416">
        <f>'M5'!C195</f>
        <v>0</v>
      </c>
      <c r="R8" s="416">
        <f>'M5'!C196</f>
        <v>0</v>
      </c>
      <c r="S8" s="416">
        <f>'M5'!C197</f>
        <v>0</v>
      </c>
      <c r="T8" s="416">
        <f>'M5'!C212</f>
        <v>0</v>
      </c>
      <c r="U8" s="416">
        <f>'M5'!F212</f>
        <v>0</v>
      </c>
      <c r="V8" s="416">
        <f>'M5'!D213</f>
        <v>0</v>
      </c>
      <c r="X8" s="417">
        <f t="shared" si="0"/>
        <v>0</v>
      </c>
      <c r="Y8" s="418">
        <f t="shared" si="1"/>
        <v>0</v>
      </c>
      <c r="Z8" s="417">
        <f>T8-'M5'!K181</f>
        <v>0</v>
      </c>
    </row>
    <row r="9" spans="1:26" s="290" customFormat="1" x14ac:dyDescent="0.2">
      <c r="A9" s="413">
        <f>Projectinfo!D7</f>
        <v>0</v>
      </c>
      <c r="B9" s="413" t="str">
        <f>Projectinfo!D9</f>
        <v>Natura 2000 Gebiedsgerichte maatregelen programma Natuur 2025-2027</v>
      </c>
      <c r="C9" s="414">
        <f>Projectinfo!D11</f>
        <v>0</v>
      </c>
      <c r="D9" s="414">
        <f>Projectinfo!D13</f>
        <v>0</v>
      </c>
      <c r="E9" s="559">
        <f>Projectinfo!E22</f>
        <v>0</v>
      </c>
      <c r="F9" s="572">
        <f>'M6'!D213</f>
        <v>0</v>
      </c>
      <c r="G9" s="415" t="s">
        <v>238</v>
      </c>
      <c r="H9" s="414">
        <f>'M6'!C7</f>
        <v>0</v>
      </c>
      <c r="I9" s="415">
        <f>'M6'!C5</f>
        <v>0</v>
      </c>
      <c r="J9" s="456">
        <f>'M6'!C6</f>
        <v>0</v>
      </c>
      <c r="K9" s="503" t="str">
        <f>IFERROR(VLOOKUP(J9,N2000maatregelen!E:G,3,FALSE)," ")</f>
        <v xml:space="preserve"> </v>
      </c>
      <c r="L9" s="409">
        <f>'M6'!C9</f>
        <v>0</v>
      </c>
      <c r="M9" s="487">
        <f>'M6'!C10</f>
        <v>0</v>
      </c>
      <c r="N9" s="413" t="e">
        <f>'M6'!C11</f>
        <v>#N/A</v>
      </c>
      <c r="O9" s="416">
        <f>'M6'!C193</f>
        <v>0</v>
      </c>
      <c r="P9" s="416">
        <f>'M6'!C194</f>
        <v>0</v>
      </c>
      <c r="Q9" s="416">
        <f>'M6'!C195</f>
        <v>0</v>
      </c>
      <c r="R9" s="416">
        <f>'M6'!C196</f>
        <v>0</v>
      </c>
      <c r="S9" s="416">
        <f>'M6'!C197</f>
        <v>0</v>
      </c>
      <c r="T9" s="416">
        <f>'M6'!C212</f>
        <v>0</v>
      </c>
      <c r="U9" s="416">
        <f>'M6'!F212</f>
        <v>0</v>
      </c>
      <c r="V9" s="416">
        <f>'M6'!D213</f>
        <v>0</v>
      </c>
      <c r="X9" s="417">
        <f t="shared" si="0"/>
        <v>0</v>
      </c>
      <c r="Y9" s="418">
        <f t="shared" si="1"/>
        <v>0</v>
      </c>
      <c r="Z9" s="417">
        <f>T9-'M6'!K181</f>
        <v>0</v>
      </c>
    </row>
    <row r="10" spans="1:26" s="290" customFormat="1" x14ac:dyDescent="0.2">
      <c r="A10" s="413">
        <f>Projectinfo!D7</f>
        <v>0</v>
      </c>
      <c r="B10" s="413" t="str">
        <f>Projectinfo!D9</f>
        <v>Natura 2000 Gebiedsgerichte maatregelen programma Natuur 2025-2027</v>
      </c>
      <c r="C10" s="414">
        <f>Projectinfo!D11</f>
        <v>0</v>
      </c>
      <c r="D10" s="414">
        <f>Projectinfo!D13</f>
        <v>0</v>
      </c>
      <c r="E10" s="559">
        <f>Projectinfo!E22</f>
        <v>0</v>
      </c>
      <c r="F10" s="572">
        <f>'M7'!D213</f>
        <v>0</v>
      </c>
      <c r="G10" s="415" t="s">
        <v>239</v>
      </c>
      <c r="H10" s="414">
        <f>'M7'!C7</f>
        <v>0</v>
      </c>
      <c r="I10" s="415">
        <f>'M7'!C5</f>
        <v>0</v>
      </c>
      <c r="J10" s="456">
        <f>'M7'!C6</f>
        <v>0</v>
      </c>
      <c r="K10" s="503" t="str">
        <f>IFERROR(VLOOKUP(J10,N2000maatregelen!E:G,3,FALSE)," ")</f>
        <v xml:space="preserve"> </v>
      </c>
      <c r="L10" s="409">
        <f>'M7'!C9</f>
        <v>0</v>
      </c>
      <c r="M10" s="487">
        <f>'M7'!C10</f>
        <v>0</v>
      </c>
      <c r="N10" s="413" t="e">
        <f>'M7'!C11</f>
        <v>#N/A</v>
      </c>
      <c r="O10" s="416">
        <f>'M7'!C193</f>
        <v>0</v>
      </c>
      <c r="P10" s="416">
        <f>'M7'!C194</f>
        <v>0</v>
      </c>
      <c r="Q10" s="416">
        <f>'M7'!C195</f>
        <v>0</v>
      </c>
      <c r="R10" s="416">
        <f>'M7'!C196</f>
        <v>0</v>
      </c>
      <c r="S10" s="416">
        <f>'M7'!C197</f>
        <v>0</v>
      </c>
      <c r="T10" s="416">
        <f>'M7'!C212</f>
        <v>0</v>
      </c>
      <c r="U10" s="416">
        <f>'M7'!F212</f>
        <v>0</v>
      </c>
      <c r="V10" s="416">
        <f>'M7'!D213</f>
        <v>0</v>
      </c>
      <c r="X10" s="417">
        <f t="shared" si="0"/>
        <v>0</v>
      </c>
      <c r="Y10" s="418">
        <f t="shared" si="1"/>
        <v>0</v>
      </c>
      <c r="Z10" s="417">
        <f>T10-'M7'!K181</f>
        <v>0</v>
      </c>
    </row>
    <row r="11" spans="1:26" s="290" customFormat="1" x14ac:dyDescent="0.2">
      <c r="A11" s="413">
        <f>Projectinfo!D7</f>
        <v>0</v>
      </c>
      <c r="B11" s="413" t="str">
        <f>Projectinfo!D9</f>
        <v>Natura 2000 Gebiedsgerichte maatregelen programma Natuur 2025-2027</v>
      </c>
      <c r="C11" s="414">
        <f>Projectinfo!D11</f>
        <v>0</v>
      </c>
      <c r="D11" s="414">
        <f>Projectinfo!D13</f>
        <v>0</v>
      </c>
      <c r="E11" s="559">
        <f>Projectinfo!E22</f>
        <v>0</v>
      </c>
      <c r="F11" s="572">
        <f>'M8'!D213</f>
        <v>0</v>
      </c>
      <c r="G11" s="415" t="s">
        <v>240</v>
      </c>
      <c r="H11" s="414">
        <f>'M8'!C7</f>
        <v>0</v>
      </c>
      <c r="I11" s="415">
        <f>'M8'!C5</f>
        <v>0</v>
      </c>
      <c r="J11" s="456">
        <f>'M8'!C6</f>
        <v>0</v>
      </c>
      <c r="K11" s="503" t="str">
        <f>IFERROR(VLOOKUP(J11,N2000maatregelen!E:G,3,FALSE)," ")</f>
        <v xml:space="preserve"> </v>
      </c>
      <c r="L11" s="409">
        <f>'M8'!C9</f>
        <v>0</v>
      </c>
      <c r="M11" s="487">
        <f>'M8'!C10</f>
        <v>0</v>
      </c>
      <c r="N11" s="413" t="e">
        <f>'M8'!C11</f>
        <v>#N/A</v>
      </c>
      <c r="O11" s="416">
        <f>'M8'!C193</f>
        <v>0</v>
      </c>
      <c r="P11" s="416">
        <f>'M8'!C194</f>
        <v>0</v>
      </c>
      <c r="Q11" s="416">
        <f>'M8'!C195</f>
        <v>0</v>
      </c>
      <c r="R11" s="416">
        <f>'M8'!C196</f>
        <v>0</v>
      </c>
      <c r="S11" s="416">
        <f>'M8'!C197</f>
        <v>0</v>
      </c>
      <c r="T11" s="416">
        <f>'M8'!C212</f>
        <v>0</v>
      </c>
      <c r="U11" s="416">
        <f>'M8'!F212</f>
        <v>0</v>
      </c>
      <c r="V11" s="416">
        <f>'M8'!D213</f>
        <v>0</v>
      </c>
      <c r="X11" s="417">
        <f t="shared" si="0"/>
        <v>0</v>
      </c>
      <c r="Y11" s="418">
        <f t="shared" si="1"/>
        <v>0</v>
      </c>
      <c r="Z11" s="417">
        <f>T11-'M8'!K181</f>
        <v>0</v>
      </c>
    </row>
    <row r="12" spans="1:26" s="290" customFormat="1" x14ac:dyDescent="0.2">
      <c r="A12" s="413">
        <f>Projectinfo!D7</f>
        <v>0</v>
      </c>
      <c r="B12" s="413" t="str">
        <f>Projectinfo!D9</f>
        <v>Natura 2000 Gebiedsgerichte maatregelen programma Natuur 2025-2027</v>
      </c>
      <c r="C12" s="414">
        <f>Projectinfo!D11</f>
        <v>0</v>
      </c>
      <c r="D12" s="414">
        <f>Projectinfo!D13</f>
        <v>0</v>
      </c>
      <c r="E12" s="559">
        <f>Projectinfo!E22</f>
        <v>0</v>
      </c>
      <c r="F12" s="572">
        <f>'M9'!D213</f>
        <v>0</v>
      </c>
      <c r="G12" s="415" t="s">
        <v>241</v>
      </c>
      <c r="H12" s="414">
        <f>'M9'!C7</f>
        <v>0</v>
      </c>
      <c r="I12" s="415">
        <f>'M9'!C5</f>
        <v>0</v>
      </c>
      <c r="J12" s="456">
        <f>'M9'!C6</f>
        <v>0</v>
      </c>
      <c r="K12" s="503" t="str">
        <f>IFERROR(VLOOKUP(J12,N2000maatregelen!E:G,3,FALSE)," ")</f>
        <v xml:space="preserve"> </v>
      </c>
      <c r="L12" s="409">
        <f>'M9'!C9</f>
        <v>0</v>
      </c>
      <c r="M12" s="487">
        <f>'M9'!C10</f>
        <v>0</v>
      </c>
      <c r="N12" s="413" t="e">
        <f>'M9'!C11</f>
        <v>#N/A</v>
      </c>
      <c r="O12" s="416">
        <f>'M9'!C193</f>
        <v>0</v>
      </c>
      <c r="P12" s="416">
        <f>'M9'!C194</f>
        <v>0</v>
      </c>
      <c r="Q12" s="416">
        <f>'M9'!C195</f>
        <v>0</v>
      </c>
      <c r="R12" s="416">
        <f>'M9'!C196</f>
        <v>0</v>
      </c>
      <c r="S12" s="416">
        <f>'M9'!C197</f>
        <v>0</v>
      </c>
      <c r="T12" s="416">
        <f>'M9'!C212</f>
        <v>0</v>
      </c>
      <c r="U12" s="416">
        <f>'M9'!F212</f>
        <v>0</v>
      </c>
      <c r="V12" s="416">
        <f>'M9'!D213</f>
        <v>0</v>
      </c>
      <c r="X12" s="417">
        <f t="shared" si="0"/>
        <v>0</v>
      </c>
      <c r="Y12" s="418">
        <f t="shared" si="1"/>
        <v>0</v>
      </c>
      <c r="Z12" s="417">
        <f>T12-'M9'!K181</f>
        <v>0</v>
      </c>
    </row>
    <row r="13" spans="1:26" s="290" customFormat="1" x14ac:dyDescent="0.2">
      <c r="A13" s="413">
        <f>Projectinfo!D7</f>
        <v>0</v>
      </c>
      <c r="B13" s="413" t="str">
        <f>Projectinfo!D9</f>
        <v>Natura 2000 Gebiedsgerichte maatregelen programma Natuur 2025-2027</v>
      </c>
      <c r="C13" s="414">
        <f>Projectinfo!D11</f>
        <v>0</v>
      </c>
      <c r="D13" s="414">
        <f>Projectinfo!D13</f>
        <v>0</v>
      </c>
      <c r="E13" s="559">
        <f>Projectinfo!E22</f>
        <v>0</v>
      </c>
      <c r="F13" s="572">
        <f>'M10'!D213</f>
        <v>0</v>
      </c>
      <c r="G13" s="415" t="s">
        <v>242</v>
      </c>
      <c r="H13" s="414">
        <f>'M10'!C7</f>
        <v>0</v>
      </c>
      <c r="I13" s="415">
        <f>'M10'!C5</f>
        <v>0</v>
      </c>
      <c r="J13" s="456">
        <f>'M10'!C6</f>
        <v>0</v>
      </c>
      <c r="K13" s="503" t="str">
        <f>IFERROR(VLOOKUP(J13,N2000maatregelen!E:G,3,FALSE)," ")</f>
        <v xml:space="preserve"> </v>
      </c>
      <c r="L13" s="409">
        <f>'M10'!C9</f>
        <v>0</v>
      </c>
      <c r="M13" s="487">
        <f>'M10'!C10</f>
        <v>0</v>
      </c>
      <c r="N13" s="413" t="e">
        <f>'M10'!C11</f>
        <v>#N/A</v>
      </c>
      <c r="O13" s="416">
        <f>'M10'!C193</f>
        <v>0</v>
      </c>
      <c r="P13" s="416">
        <f>'M10'!C194</f>
        <v>0</v>
      </c>
      <c r="Q13" s="416">
        <f>'M10'!C195</f>
        <v>0</v>
      </c>
      <c r="R13" s="416">
        <f>'M10'!C196</f>
        <v>0</v>
      </c>
      <c r="S13" s="416">
        <f>'M10'!C197</f>
        <v>0</v>
      </c>
      <c r="T13" s="416">
        <f>'M10'!C212</f>
        <v>0</v>
      </c>
      <c r="U13" s="416">
        <f>'M10'!F212</f>
        <v>0</v>
      </c>
      <c r="V13" s="416">
        <f>'M10'!D213</f>
        <v>0</v>
      </c>
      <c r="X13" s="417">
        <f t="shared" si="0"/>
        <v>0</v>
      </c>
      <c r="Y13" s="418">
        <f t="shared" ref="Y13:Y28" si="2">(T13-U13)-V13</f>
        <v>0</v>
      </c>
      <c r="Z13" s="417">
        <f>T13-'M10'!K181</f>
        <v>0</v>
      </c>
    </row>
    <row r="14" spans="1:26" s="290" customFormat="1" x14ac:dyDescent="0.2">
      <c r="A14" s="413">
        <f>Projectinfo!D7</f>
        <v>0</v>
      </c>
      <c r="B14" s="413" t="str">
        <f>Projectinfo!D9</f>
        <v>Natura 2000 Gebiedsgerichte maatregelen programma Natuur 2025-2027</v>
      </c>
      <c r="C14" s="414">
        <f>Projectinfo!D11</f>
        <v>0</v>
      </c>
      <c r="D14" s="414">
        <f>Projectinfo!D13</f>
        <v>0</v>
      </c>
      <c r="E14" s="559">
        <f>Projectinfo!E22</f>
        <v>0</v>
      </c>
      <c r="F14" s="572">
        <f>'M11'!D213</f>
        <v>0</v>
      </c>
      <c r="G14" s="415" t="s">
        <v>243</v>
      </c>
      <c r="H14" s="414">
        <f>'M11'!C7</f>
        <v>0</v>
      </c>
      <c r="I14" s="415">
        <f>'M11'!C5</f>
        <v>0</v>
      </c>
      <c r="J14" s="456">
        <f>'M11'!C6</f>
        <v>0</v>
      </c>
      <c r="K14" s="503" t="str">
        <f>IFERROR(VLOOKUP(J14,N2000maatregelen!E:G,3,FALSE)," ")</f>
        <v xml:space="preserve"> </v>
      </c>
      <c r="L14" s="409">
        <f>'M11'!C9</f>
        <v>0</v>
      </c>
      <c r="M14" s="487">
        <f>'M11'!C10</f>
        <v>0</v>
      </c>
      <c r="N14" s="413" t="e">
        <f>'M11'!C11</f>
        <v>#N/A</v>
      </c>
      <c r="O14" s="416">
        <f>'M11'!C193</f>
        <v>0</v>
      </c>
      <c r="P14" s="416">
        <f>'M11'!C194</f>
        <v>0</v>
      </c>
      <c r="Q14" s="416">
        <f>'M11'!C195</f>
        <v>0</v>
      </c>
      <c r="R14" s="416">
        <f>'M11'!C196</f>
        <v>0</v>
      </c>
      <c r="S14" s="416">
        <f>'M11'!C197</f>
        <v>0</v>
      </c>
      <c r="T14" s="416">
        <f>'M11'!C212</f>
        <v>0</v>
      </c>
      <c r="U14" s="416">
        <f>'M11'!F212</f>
        <v>0</v>
      </c>
      <c r="V14" s="416">
        <f>'M11'!D213</f>
        <v>0</v>
      </c>
      <c r="X14" s="417">
        <f t="shared" si="0"/>
        <v>0</v>
      </c>
      <c r="Y14" s="418">
        <f t="shared" si="2"/>
        <v>0</v>
      </c>
      <c r="Z14" s="417">
        <f>T14-'M11'!K181</f>
        <v>0</v>
      </c>
    </row>
    <row r="15" spans="1:26" s="290" customFormat="1" x14ac:dyDescent="0.2">
      <c r="A15" s="413">
        <f>Projectinfo!D7</f>
        <v>0</v>
      </c>
      <c r="B15" s="413" t="str">
        <f>Projectinfo!D9</f>
        <v>Natura 2000 Gebiedsgerichte maatregelen programma Natuur 2025-2027</v>
      </c>
      <c r="C15" s="414">
        <f>Projectinfo!D11</f>
        <v>0</v>
      </c>
      <c r="D15" s="414">
        <f>Projectinfo!D13</f>
        <v>0</v>
      </c>
      <c r="E15" s="559">
        <f>Projectinfo!E22</f>
        <v>0</v>
      </c>
      <c r="F15" s="572">
        <f>'M12'!D213</f>
        <v>0</v>
      </c>
      <c r="G15" s="415" t="s">
        <v>244</v>
      </c>
      <c r="H15" s="414">
        <f>'M12'!C7</f>
        <v>0</v>
      </c>
      <c r="I15" s="415">
        <f>'M12'!C5</f>
        <v>0</v>
      </c>
      <c r="J15" s="456">
        <f>'M12'!C6</f>
        <v>0</v>
      </c>
      <c r="K15" s="503" t="str">
        <f>IFERROR(VLOOKUP(J15,N2000maatregelen!E:G,3,FALSE)," ")</f>
        <v xml:space="preserve"> </v>
      </c>
      <c r="L15" s="409">
        <f>'M12'!C9</f>
        <v>0</v>
      </c>
      <c r="M15" s="487">
        <f>'M12'!C10</f>
        <v>0</v>
      </c>
      <c r="N15" s="413" t="e">
        <f>'M12'!C11</f>
        <v>#N/A</v>
      </c>
      <c r="O15" s="416">
        <f>'M12'!C193</f>
        <v>0</v>
      </c>
      <c r="P15" s="416">
        <f>'M12'!C194</f>
        <v>0</v>
      </c>
      <c r="Q15" s="416">
        <f>'M12'!C195</f>
        <v>0</v>
      </c>
      <c r="R15" s="416">
        <f>'M12'!C196</f>
        <v>0</v>
      </c>
      <c r="S15" s="416">
        <f>'M12'!C197</f>
        <v>0</v>
      </c>
      <c r="T15" s="416">
        <f>'M12'!C212</f>
        <v>0</v>
      </c>
      <c r="U15" s="416">
        <f>'M12'!F212</f>
        <v>0</v>
      </c>
      <c r="V15" s="416">
        <f>'M12'!D213</f>
        <v>0</v>
      </c>
      <c r="X15" s="417">
        <f t="shared" si="0"/>
        <v>0</v>
      </c>
      <c r="Y15" s="418">
        <f t="shared" si="2"/>
        <v>0</v>
      </c>
      <c r="Z15" s="417">
        <f>T15-'M12'!K181</f>
        <v>0</v>
      </c>
    </row>
    <row r="16" spans="1:26" s="290" customFormat="1" x14ac:dyDescent="0.2">
      <c r="A16" s="413">
        <f>Projectinfo!D7</f>
        <v>0</v>
      </c>
      <c r="B16" s="413" t="str">
        <f>Projectinfo!D9</f>
        <v>Natura 2000 Gebiedsgerichte maatregelen programma Natuur 2025-2027</v>
      </c>
      <c r="C16" s="414">
        <f>Projectinfo!D11</f>
        <v>0</v>
      </c>
      <c r="D16" s="414">
        <f>Projectinfo!D13</f>
        <v>0</v>
      </c>
      <c r="E16" s="559">
        <f>Projectinfo!E22</f>
        <v>0</v>
      </c>
      <c r="F16" s="572">
        <f>'M13'!D213</f>
        <v>0</v>
      </c>
      <c r="G16" s="415" t="s">
        <v>245</v>
      </c>
      <c r="H16" s="414">
        <f>'M13'!C7</f>
        <v>0</v>
      </c>
      <c r="I16" s="415">
        <f>'M13'!C5</f>
        <v>0</v>
      </c>
      <c r="J16" s="456">
        <f>'M13'!C6</f>
        <v>0</v>
      </c>
      <c r="K16" s="503" t="str">
        <f>IFERROR(VLOOKUP(J16,N2000maatregelen!E:G,3,FALSE)," ")</f>
        <v xml:space="preserve"> </v>
      </c>
      <c r="L16" s="409">
        <f>'M13'!C9</f>
        <v>0</v>
      </c>
      <c r="M16" s="487">
        <f>'M13'!C10</f>
        <v>0</v>
      </c>
      <c r="N16" s="413" t="e">
        <f>'M13'!C11</f>
        <v>#N/A</v>
      </c>
      <c r="O16" s="416">
        <f>'M13'!C193</f>
        <v>0</v>
      </c>
      <c r="P16" s="416">
        <f>'M13'!C194</f>
        <v>0</v>
      </c>
      <c r="Q16" s="416">
        <f>'M13'!C195</f>
        <v>0</v>
      </c>
      <c r="R16" s="416">
        <f>'M13'!C196</f>
        <v>0</v>
      </c>
      <c r="S16" s="416">
        <f>'M13'!C197</f>
        <v>0</v>
      </c>
      <c r="T16" s="416">
        <f>'M13'!C212</f>
        <v>0</v>
      </c>
      <c r="U16" s="416">
        <f>'M13'!F212</f>
        <v>0</v>
      </c>
      <c r="V16" s="416">
        <f>'M13'!D213</f>
        <v>0</v>
      </c>
      <c r="X16" s="417">
        <f t="shared" si="0"/>
        <v>0</v>
      </c>
      <c r="Y16" s="418">
        <f t="shared" si="2"/>
        <v>0</v>
      </c>
      <c r="Z16" s="417">
        <f>T16-'M13'!K181</f>
        <v>0</v>
      </c>
    </row>
    <row r="17" spans="1:26" s="290" customFormat="1" x14ac:dyDescent="0.2">
      <c r="A17" s="413">
        <f>Projectinfo!D7</f>
        <v>0</v>
      </c>
      <c r="B17" s="413" t="str">
        <f>Projectinfo!D9</f>
        <v>Natura 2000 Gebiedsgerichte maatregelen programma Natuur 2025-2027</v>
      </c>
      <c r="C17" s="414">
        <f>Projectinfo!D11</f>
        <v>0</v>
      </c>
      <c r="D17" s="414">
        <f>Projectinfo!D13</f>
        <v>0</v>
      </c>
      <c r="E17" s="559">
        <f>Projectinfo!E22</f>
        <v>0</v>
      </c>
      <c r="F17" s="572">
        <f>'M14'!D213</f>
        <v>0</v>
      </c>
      <c r="G17" s="415" t="s">
        <v>246</v>
      </c>
      <c r="H17" s="414">
        <f>'M14'!C7</f>
        <v>0</v>
      </c>
      <c r="I17" s="415">
        <f>'M14'!C5</f>
        <v>0</v>
      </c>
      <c r="J17" s="456">
        <f>'M14'!C6</f>
        <v>0</v>
      </c>
      <c r="K17" s="503" t="str">
        <f>IFERROR(VLOOKUP(J17,N2000maatregelen!E:G,3,FALSE)," ")</f>
        <v xml:space="preserve"> </v>
      </c>
      <c r="L17" s="409">
        <f>'M14'!C9</f>
        <v>0</v>
      </c>
      <c r="M17" s="487">
        <f>'M14'!C10</f>
        <v>0</v>
      </c>
      <c r="N17" s="413" t="e">
        <f>'M14'!C11</f>
        <v>#N/A</v>
      </c>
      <c r="O17" s="416">
        <f>'M14'!C193</f>
        <v>0</v>
      </c>
      <c r="P17" s="416">
        <f>'M14'!C194</f>
        <v>0</v>
      </c>
      <c r="Q17" s="416">
        <f>'M14'!C195</f>
        <v>0</v>
      </c>
      <c r="R17" s="416">
        <f>'M14'!C196</f>
        <v>0</v>
      </c>
      <c r="S17" s="416">
        <f>'M14'!C197</f>
        <v>0</v>
      </c>
      <c r="T17" s="416">
        <f>'M14'!C212</f>
        <v>0</v>
      </c>
      <c r="U17" s="416">
        <f>'M14'!F212</f>
        <v>0</v>
      </c>
      <c r="V17" s="416">
        <f>'M14'!D213</f>
        <v>0</v>
      </c>
      <c r="X17" s="417">
        <f t="shared" si="0"/>
        <v>0</v>
      </c>
      <c r="Y17" s="418">
        <f t="shared" si="2"/>
        <v>0</v>
      </c>
      <c r="Z17" s="417">
        <f>T17-'M14'!K181</f>
        <v>0</v>
      </c>
    </row>
    <row r="18" spans="1:26" s="290" customFormat="1" x14ac:dyDescent="0.2">
      <c r="A18" s="413">
        <f>Projectinfo!D7</f>
        <v>0</v>
      </c>
      <c r="B18" s="413" t="str">
        <f>Projectinfo!D9</f>
        <v>Natura 2000 Gebiedsgerichte maatregelen programma Natuur 2025-2027</v>
      </c>
      <c r="C18" s="414">
        <f>Projectinfo!D11</f>
        <v>0</v>
      </c>
      <c r="D18" s="414">
        <f>Projectinfo!D13</f>
        <v>0</v>
      </c>
      <c r="E18" s="559">
        <f>Projectinfo!E22</f>
        <v>0</v>
      </c>
      <c r="F18" s="572">
        <f>'M15'!D213</f>
        <v>0</v>
      </c>
      <c r="G18" s="415" t="s">
        <v>247</v>
      </c>
      <c r="H18" s="414">
        <f>'M15'!C7</f>
        <v>0</v>
      </c>
      <c r="I18" s="415">
        <f>'M15'!C5</f>
        <v>0</v>
      </c>
      <c r="J18" s="456">
        <f>'M15'!C6</f>
        <v>0</v>
      </c>
      <c r="K18" s="503" t="str">
        <f>IFERROR(VLOOKUP(J18,N2000maatregelen!E:G,3,FALSE)," ")</f>
        <v xml:space="preserve"> </v>
      </c>
      <c r="L18" s="409">
        <f>'M15'!C9</f>
        <v>0</v>
      </c>
      <c r="M18" s="487">
        <f>'M15'!C10</f>
        <v>0</v>
      </c>
      <c r="N18" s="413" t="e">
        <f>'M15'!C11</f>
        <v>#N/A</v>
      </c>
      <c r="O18" s="416">
        <f>'M15'!C193</f>
        <v>0</v>
      </c>
      <c r="P18" s="416">
        <f>'M15'!C194</f>
        <v>0</v>
      </c>
      <c r="Q18" s="416">
        <f>'M15'!C195</f>
        <v>0</v>
      </c>
      <c r="R18" s="416">
        <f>'M15'!C196</f>
        <v>0</v>
      </c>
      <c r="S18" s="416">
        <f>'M15'!C197</f>
        <v>0</v>
      </c>
      <c r="T18" s="416">
        <f>'M15'!C212</f>
        <v>0</v>
      </c>
      <c r="U18" s="416">
        <f>'M15'!F212</f>
        <v>0</v>
      </c>
      <c r="V18" s="416">
        <f>'M15'!D213</f>
        <v>0</v>
      </c>
      <c r="X18" s="417">
        <f t="shared" si="0"/>
        <v>0</v>
      </c>
      <c r="Y18" s="418">
        <f t="shared" si="2"/>
        <v>0</v>
      </c>
      <c r="Z18" s="417">
        <f>T18-'M15'!K181</f>
        <v>0</v>
      </c>
    </row>
    <row r="19" spans="1:26" s="290" customFormat="1" x14ac:dyDescent="0.2">
      <c r="A19" s="413">
        <f>Projectinfo!D7</f>
        <v>0</v>
      </c>
      <c r="B19" s="413" t="str">
        <f>Projectinfo!D9</f>
        <v>Natura 2000 Gebiedsgerichte maatregelen programma Natuur 2025-2027</v>
      </c>
      <c r="C19" s="414">
        <f>Projectinfo!D11</f>
        <v>0</v>
      </c>
      <c r="D19" s="414">
        <f>Projectinfo!D13</f>
        <v>0</v>
      </c>
      <c r="E19" s="559">
        <f>Projectinfo!E22</f>
        <v>0</v>
      </c>
      <c r="F19" s="572">
        <f>'M16'!D213</f>
        <v>0</v>
      </c>
      <c r="G19" s="415" t="s">
        <v>248</v>
      </c>
      <c r="H19" s="414">
        <f>'M16'!C7</f>
        <v>0</v>
      </c>
      <c r="I19" s="415">
        <f>'M16'!C5</f>
        <v>0</v>
      </c>
      <c r="J19" s="456">
        <f>'M16'!C6</f>
        <v>0</v>
      </c>
      <c r="K19" s="503" t="str">
        <f>IFERROR(VLOOKUP(J19,N2000maatregelen!E:G,3,FALSE)," ")</f>
        <v xml:space="preserve"> </v>
      </c>
      <c r="L19" s="409">
        <f>'M16'!C9</f>
        <v>0</v>
      </c>
      <c r="M19" s="487">
        <f>'M16'!C10</f>
        <v>0</v>
      </c>
      <c r="N19" s="413" t="e">
        <f>'M16'!C11</f>
        <v>#N/A</v>
      </c>
      <c r="O19" s="416">
        <f>'M16'!C193</f>
        <v>0</v>
      </c>
      <c r="P19" s="416">
        <f>'M16'!C194</f>
        <v>0</v>
      </c>
      <c r="Q19" s="416">
        <f>'M16'!C195</f>
        <v>0</v>
      </c>
      <c r="R19" s="416">
        <f>'M16'!C196</f>
        <v>0</v>
      </c>
      <c r="S19" s="416">
        <f>'M16'!C197</f>
        <v>0</v>
      </c>
      <c r="T19" s="416">
        <f>'M16'!C212</f>
        <v>0</v>
      </c>
      <c r="U19" s="416">
        <f>'M16'!F212</f>
        <v>0</v>
      </c>
      <c r="V19" s="416">
        <f>'M16'!D213</f>
        <v>0</v>
      </c>
      <c r="X19" s="417">
        <f t="shared" si="0"/>
        <v>0</v>
      </c>
      <c r="Y19" s="418">
        <f t="shared" si="2"/>
        <v>0</v>
      </c>
      <c r="Z19" s="417">
        <f>T19-'M16'!K181</f>
        <v>0</v>
      </c>
    </row>
    <row r="20" spans="1:26" s="290" customFormat="1" x14ac:dyDescent="0.2">
      <c r="A20" s="413">
        <f>Projectinfo!D7</f>
        <v>0</v>
      </c>
      <c r="B20" s="413" t="str">
        <f>Projectinfo!D9</f>
        <v>Natura 2000 Gebiedsgerichte maatregelen programma Natuur 2025-2027</v>
      </c>
      <c r="C20" s="414">
        <f>Projectinfo!D11</f>
        <v>0</v>
      </c>
      <c r="D20" s="414">
        <f>Projectinfo!D13</f>
        <v>0</v>
      </c>
      <c r="E20" s="559">
        <f>Projectinfo!E22</f>
        <v>0</v>
      </c>
      <c r="F20" s="572">
        <f>'M17'!D213</f>
        <v>0</v>
      </c>
      <c r="G20" s="415" t="s">
        <v>249</v>
      </c>
      <c r="H20" s="414">
        <f>'M17'!C7</f>
        <v>0</v>
      </c>
      <c r="I20" s="415">
        <f>'M17'!C5</f>
        <v>0</v>
      </c>
      <c r="J20" s="456">
        <f>'M17'!C6</f>
        <v>0</v>
      </c>
      <c r="K20" s="503" t="str">
        <f>IFERROR(VLOOKUP(J20,N2000maatregelen!E:G,3,FALSE)," ")</f>
        <v xml:space="preserve"> </v>
      </c>
      <c r="L20" s="409">
        <f>'M17'!C9</f>
        <v>0</v>
      </c>
      <c r="M20" s="487">
        <f>'M17'!C10</f>
        <v>0</v>
      </c>
      <c r="N20" s="413" t="e">
        <f>'M17'!C11</f>
        <v>#N/A</v>
      </c>
      <c r="O20" s="416">
        <f>'M17'!C193</f>
        <v>0</v>
      </c>
      <c r="P20" s="416">
        <f>'M17'!C194</f>
        <v>0</v>
      </c>
      <c r="Q20" s="416">
        <f>'M17'!C195</f>
        <v>0</v>
      </c>
      <c r="R20" s="416">
        <f>'M17'!C196</f>
        <v>0</v>
      </c>
      <c r="S20" s="416">
        <f>'M17'!C197</f>
        <v>0</v>
      </c>
      <c r="T20" s="416">
        <f>'M17'!C212</f>
        <v>0</v>
      </c>
      <c r="U20" s="416">
        <f>'M17'!F212</f>
        <v>0</v>
      </c>
      <c r="V20" s="416">
        <f>'M17'!D213</f>
        <v>0</v>
      </c>
      <c r="X20" s="417">
        <f t="shared" si="0"/>
        <v>0</v>
      </c>
      <c r="Y20" s="418">
        <f t="shared" si="2"/>
        <v>0</v>
      </c>
      <c r="Z20" s="417">
        <f>T20-'M17'!K181</f>
        <v>0</v>
      </c>
    </row>
    <row r="21" spans="1:26" s="290" customFormat="1" x14ac:dyDescent="0.2">
      <c r="A21" s="413">
        <f>Projectinfo!D7</f>
        <v>0</v>
      </c>
      <c r="B21" s="413" t="str">
        <f>Projectinfo!D9</f>
        <v>Natura 2000 Gebiedsgerichte maatregelen programma Natuur 2025-2027</v>
      </c>
      <c r="C21" s="414">
        <f>Projectinfo!D11</f>
        <v>0</v>
      </c>
      <c r="D21" s="414">
        <f>Projectinfo!D13</f>
        <v>0</v>
      </c>
      <c r="E21" s="559">
        <f>Projectinfo!E22</f>
        <v>0</v>
      </c>
      <c r="F21" s="572">
        <f>'M18'!D213</f>
        <v>0</v>
      </c>
      <c r="G21" s="415" t="s">
        <v>250</v>
      </c>
      <c r="H21" s="414">
        <f>'M18'!C7</f>
        <v>0</v>
      </c>
      <c r="I21" s="415">
        <f>'M18'!C5</f>
        <v>0</v>
      </c>
      <c r="J21" s="456">
        <f>'M18'!C6</f>
        <v>0</v>
      </c>
      <c r="K21" s="503" t="str">
        <f>IFERROR(VLOOKUP(J21,N2000maatregelen!E:G,3,FALSE)," ")</f>
        <v xml:space="preserve"> </v>
      </c>
      <c r="L21" s="409">
        <f>'M18'!C9</f>
        <v>0</v>
      </c>
      <c r="M21" s="487">
        <f>'M18'!C10</f>
        <v>0</v>
      </c>
      <c r="N21" s="413" t="e">
        <f>'M18'!C11</f>
        <v>#N/A</v>
      </c>
      <c r="O21" s="416">
        <f>'M18'!C193</f>
        <v>0</v>
      </c>
      <c r="P21" s="416">
        <f>'M18'!C194</f>
        <v>0</v>
      </c>
      <c r="Q21" s="416">
        <f>'M18'!C195</f>
        <v>0</v>
      </c>
      <c r="R21" s="416">
        <f>'M18'!C196</f>
        <v>0</v>
      </c>
      <c r="S21" s="416">
        <f>'M18'!C197</f>
        <v>0</v>
      </c>
      <c r="T21" s="416">
        <f>'M18'!C212</f>
        <v>0</v>
      </c>
      <c r="U21" s="416">
        <f>'M18'!F212</f>
        <v>0</v>
      </c>
      <c r="V21" s="416">
        <f>'M18'!D213</f>
        <v>0</v>
      </c>
      <c r="X21" s="417">
        <f t="shared" si="0"/>
        <v>0</v>
      </c>
      <c r="Y21" s="418">
        <f t="shared" si="2"/>
        <v>0</v>
      </c>
      <c r="Z21" s="417">
        <f>T21-'M18'!K181</f>
        <v>0</v>
      </c>
    </row>
    <row r="22" spans="1:26" s="290" customFormat="1" x14ac:dyDescent="0.2">
      <c r="A22" s="413">
        <f>Projectinfo!D7</f>
        <v>0</v>
      </c>
      <c r="B22" s="413" t="str">
        <f>Projectinfo!D9</f>
        <v>Natura 2000 Gebiedsgerichte maatregelen programma Natuur 2025-2027</v>
      </c>
      <c r="C22" s="414">
        <f>Projectinfo!D11</f>
        <v>0</v>
      </c>
      <c r="D22" s="414">
        <f>Projectinfo!D13</f>
        <v>0</v>
      </c>
      <c r="E22" s="559">
        <f>Projectinfo!E22</f>
        <v>0</v>
      </c>
      <c r="F22" s="572">
        <f>'M19'!D213</f>
        <v>0</v>
      </c>
      <c r="G22" s="415" t="s">
        <v>251</v>
      </c>
      <c r="H22" s="414">
        <f>'M19'!C7</f>
        <v>0</v>
      </c>
      <c r="I22" s="415">
        <f>'M19'!C5</f>
        <v>0</v>
      </c>
      <c r="J22" s="456">
        <f>'M19'!C6</f>
        <v>0</v>
      </c>
      <c r="K22" s="503" t="str">
        <f>IFERROR(VLOOKUP(J22,N2000maatregelen!E:G,3,FALSE)," ")</f>
        <v xml:space="preserve"> </v>
      </c>
      <c r="L22" s="409">
        <f>'M19'!C9</f>
        <v>0</v>
      </c>
      <c r="M22" s="487">
        <f>'M19'!C10</f>
        <v>0</v>
      </c>
      <c r="N22" s="413" t="e">
        <f>'M19'!C11</f>
        <v>#N/A</v>
      </c>
      <c r="O22" s="416">
        <f>'M19'!C193</f>
        <v>0</v>
      </c>
      <c r="P22" s="416">
        <f>'M19'!C194</f>
        <v>0</v>
      </c>
      <c r="Q22" s="416">
        <f>'M19'!C195</f>
        <v>0</v>
      </c>
      <c r="R22" s="416">
        <f>'M19'!C196</f>
        <v>0</v>
      </c>
      <c r="S22" s="416">
        <f>'M19'!C197</f>
        <v>0</v>
      </c>
      <c r="T22" s="416">
        <f>'M19'!C212</f>
        <v>0</v>
      </c>
      <c r="U22" s="416">
        <f>'M19'!F212</f>
        <v>0</v>
      </c>
      <c r="V22" s="416">
        <f>'M19'!D213</f>
        <v>0</v>
      </c>
      <c r="X22" s="417">
        <f t="shared" si="0"/>
        <v>0</v>
      </c>
      <c r="Y22" s="418">
        <f t="shared" si="2"/>
        <v>0</v>
      </c>
      <c r="Z22" s="417">
        <f>T22-'M19'!K181</f>
        <v>0</v>
      </c>
    </row>
    <row r="23" spans="1:26" s="290" customFormat="1" x14ac:dyDescent="0.2">
      <c r="A23" s="413">
        <f>Projectinfo!D7</f>
        <v>0</v>
      </c>
      <c r="B23" s="413" t="str">
        <f>Projectinfo!D9</f>
        <v>Natura 2000 Gebiedsgerichte maatregelen programma Natuur 2025-2027</v>
      </c>
      <c r="C23" s="414">
        <f>Projectinfo!D11</f>
        <v>0</v>
      </c>
      <c r="D23" s="414">
        <f>Projectinfo!D13</f>
        <v>0</v>
      </c>
      <c r="E23" s="559">
        <f>Projectinfo!E22</f>
        <v>0</v>
      </c>
      <c r="F23" s="572">
        <f>'M20'!D213</f>
        <v>0</v>
      </c>
      <c r="G23" s="415" t="s">
        <v>252</v>
      </c>
      <c r="H23" s="414">
        <f>'M20'!C7</f>
        <v>0</v>
      </c>
      <c r="I23" s="415">
        <f>'M20'!C5</f>
        <v>0</v>
      </c>
      <c r="J23" s="456">
        <f>'M20'!C6</f>
        <v>0</v>
      </c>
      <c r="K23" s="503" t="str">
        <f>IFERROR(VLOOKUP(J23,N2000maatregelen!E:G,3,FALSE)," ")</f>
        <v xml:space="preserve"> </v>
      </c>
      <c r="L23" s="409">
        <f>'M20'!C9</f>
        <v>0</v>
      </c>
      <c r="M23" s="487">
        <f>'M20'!C10</f>
        <v>0</v>
      </c>
      <c r="N23" s="413" t="e">
        <f>'M20'!C11</f>
        <v>#N/A</v>
      </c>
      <c r="O23" s="416">
        <f>'M20'!C193</f>
        <v>0</v>
      </c>
      <c r="P23" s="416">
        <f>'M20'!C194</f>
        <v>0</v>
      </c>
      <c r="Q23" s="416">
        <f>'M20'!C195</f>
        <v>0</v>
      </c>
      <c r="R23" s="416">
        <f>'M20'!C196</f>
        <v>0</v>
      </c>
      <c r="S23" s="416">
        <f>'M20'!C197</f>
        <v>0</v>
      </c>
      <c r="T23" s="416">
        <f>'M20'!C212</f>
        <v>0</v>
      </c>
      <c r="U23" s="416">
        <f>'M20'!F212</f>
        <v>0</v>
      </c>
      <c r="V23" s="416">
        <f>'M20'!D213</f>
        <v>0</v>
      </c>
      <c r="X23" s="417">
        <f t="shared" si="0"/>
        <v>0</v>
      </c>
      <c r="Y23" s="418">
        <f t="shared" si="2"/>
        <v>0</v>
      </c>
      <c r="Z23" s="417">
        <f>T23-'M20'!K181</f>
        <v>0</v>
      </c>
    </row>
    <row r="24" spans="1:26" s="290" customFormat="1" x14ac:dyDescent="0.2">
      <c r="A24" s="413">
        <f>Projectinfo!D7</f>
        <v>0</v>
      </c>
      <c r="B24" s="413" t="str">
        <f>Projectinfo!D9</f>
        <v>Natura 2000 Gebiedsgerichte maatregelen programma Natuur 2025-2027</v>
      </c>
      <c r="C24" s="414">
        <f>Projectinfo!D11</f>
        <v>0</v>
      </c>
      <c r="D24" s="414">
        <f>Projectinfo!D13</f>
        <v>0</v>
      </c>
      <c r="E24" s="559">
        <f>Projectinfo!E22</f>
        <v>0</v>
      </c>
      <c r="F24" s="572">
        <f>'M21'!D213</f>
        <v>0</v>
      </c>
      <c r="G24" s="415" t="s">
        <v>253</v>
      </c>
      <c r="H24" s="414">
        <f>'M21'!C7</f>
        <v>0</v>
      </c>
      <c r="I24" s="415">
        <f>'M21'!C5</f>
        <v>0</v>
      </c>
      <c r="J24" s="456">
        <f>'M21'!C6</f>
        <v>0</v>
      </c>
      <c r="K24" s="503" t="str">
        <f>IFERROR(VLOOKUP(J24,N2000maatregelen!E:G,3,FALSE)," ")</f>
        <v xml:space="preserve"> </v>
      </c>
      <c r="L24" s="409">
        <f>'M21'!C9</f>
        <v>0</v>
      </c>
      <c r="M24" s="487">
        <f>'M21'!C10</f>
        <v>0</v>
      </c>
      <c r="N24" s="413" t="e">
        <f>'M21'!C11</f>
        <v>#N/A</v>
      </c>
      <c r="O24" s="416">
        <f>'M21'!C193</f>
        <v>0</v>
      </c>
      <c r="P24" s="416">
        <f>'M21'!C194</f>
        <v>0</v>
      </c>
      <c r="Q24" s="416">
        <f>'M21'!C195</f>
        <v>0</v>
      </c>
      <c r="R24" s="416">
        <f>'M21'!C196</f>
        <v>0</v>
      </c>
      <c r="S24" s="416">
        <f>'M21'!C197</f>
        <v>0</v>
      </c>
      <c r="T24" s="416">
        <f>'M21'!C212</f>
        <v>0</v>
      </c>
      <c r="U24" s="416">
        <f>'M21'!F212</f>
        <v>0</v>
      </c>
      <c r="V24" s="416">
        <f>'M21'!D213</f>
        <v>0</v>
      </c>
      <c r="X24" s="417">
        <f t="shared" si="0"/>
        <v>0</v>
      </c>
      <c r="Y24" s="418">
        <f t="shared" si="2"/>
        <v>0</v>
      </c>
      <c r="Z24" s="417">
        <f>T24-'M21'!K181</f>
        <v>0</v>
      </c>
    </row>
    <row r="25" spans="1:26" s="290" customFormat="1" x14ac:dyDescent="0.2">
      <c r="A25" s="413">
        <f>Projectinfo!D7</f>
        <v>0</v>
      </c>
      <c r="B25" s="413" t="str">
        <f>Projectinfo!D9</f>
        <v>Natura 2000 Gebiedsgerichte maatregelen programma Natuur 2025-2027</v>
      </c>
      <c r="C25" s="414">
        <f>Projectinfo!D11</f>
        <v>0</v>
      </c>
      <c r="D25" s="414">
        <f>Projectinfo!D13</f>
        <v>0</v>
      </c>
      <c r="E25" s="559">
        <f>Projectinfo!E22</f>
        <v>0</v>
      </c>
      <c r="F25" s="572">
        <f>'M22'!D213</f>
        <v>0</v>
      </c>
      <c r="G25" s="415" t="s">
        <v>254</v>
      </c>
      <c r="H25" s="414">
        <f>'M22'!C7</f>
        <v>0</v>
      </c>
      <c r="I25" s="415">
        <f>'M22'!C5</f>
        <v>0</v>
      </c>
      <c r="J25" s="456">
        <f>'M22'!C6</f>
        <v>0</v>
      </c>
      <c r="K25" s="503" t="str">
        <f>IFERROR(VLOOKUP(J25,N2000maatregelen!E:G,3,FALSE)," ")</f>
        <v xml:space="preserve"> </v>
      </c>
      <c r="L25" s="409">
        <f>'M22'!C9</f>
        <v>0</v>
      </c>
      <c r="M25" s="487">
        <f>'M22'!C10</f>
        <v>0</v>
      </c>
      <c r="N25" s="413" t="e">
        <f>'M22'!C11</f>
        <v>#N/A</v>
      </c>
      <c r="O25" s="416">
        <f>'M22'!C193</f>
        <v>0</v>
      </c>
      <c r="P25" s="416">
        <f>'M22'!C194</f>
        <v>0</v>
      </c>
      <c r="Q25" s="416">
        <f>'M22'!C195</f>
        <v>0</v>
      </c>
      <c r="R25" s="416">
        <f>'M22'!C196</f>
        <v>0</v>
      </c>
      <c r="S25" s="416">
        <f>'M22'!C197</f>
        <v>0</v>
      </c>
      <c r="T25" s="416">
        <f>'M22'!C212</f>
        <v>0</v>
      </c>
      <c r="U25" s="416">
        <f>'M22'!F212</f>
        <v>0</v>
      </c>
      <c r="V25" s="416">
        <f>'M22'!D213</f>
        <v>0</v>
      </c>
      <c r="X25" s="417">
        <f t="shared" si="0"/>
        <v>0</v>
      </c>
      <c r="Y25" s="418">
        <f t="shared" si="2"/>
        <v>0</v>
      </c>
      <c r="Z25" s="417">
        <f>T25-'M22'!K181</f>
        <v>0</v>
      </c>
    </row>
    <row r="26" spans="1:26" s="290" customFormat="1" x14ac:dyDescent="0.2">
      <c r="A26" s="413">
        <f>Projectinfo!D7</f>
        <v>0</v>
      </c>
      <c r="B26" s="413" t="str">
        <f>Projectinfo!D9</f>
        <v>Natura 2000 Gebiedsgerichte maatregelen programma Natuur 2025-2027</v>
      </c>
      <c r="C26" s="414">
        <f>Projectinfo!D11</f>
        <v>0</v>
      </c>
      <c r="D26" s="414">
        <f>Projectinfo!D13</f>
        <v>0</v>
      </c>
      <c r="E26" s="559">
        <f>Projectinfo!E22</f>
        <v>0</v>
      </c>
      <c r="F26" s="572">
        <f>'M23'!D213</f>
        <v>0</v>
      </c>
      <c r="G26" s="415" t="s">
        <v>255</v>
      </c>
      <c r="H26" s="414">
        <f>'M23'!C7</f>
        <v>0</v>
      </c>
      <c r="I26" s="415" t="str">
        <f>'M23'!C5</f>
        <v>Bunder_en_Elsloërbos</v>
      </c>
      <c r="J26" s="456">
        <f>'M23'!C6</f>
        <v>0</v>
      </c>
      <c r="K26" s="503" t="str">
        <f>IFERROR(VLOOKUP(J26,N2000maatregelen!E:G,3,FALSE)," ")</f>
        <v xml:space="preserve"> </v>
      </c>
      <c r="L26" s="409">
        <f>'M23'!C9</f>
        <v>0</v>
      </c>
      <c r="M26" s="487">
        <f>'M23'!C10</f>
        <v>0</v>
      </c>
      <c r="N26" s="413" t="e">
        <f>'M23'!C11</f>
        <v>#N/A</v>
      </c>
      <c r="O26" s="416">
        <f>'M23'!C193</f>
        <v>0</v>
      </c>
      <c r="P26" s="416">
        <f>'M23'!C194</f>
        <v>0</v>
      </c>
      <c r="Q26" s="416">
        <f>'M23'!C195</f>
        <v>0</v>
      </c>
      <c r="R26" s="416">
        <f>'M23'!C196</f>
        <v>0</v>
      </c>
      <c r="S26" s="416">
        <f>'M23'!C197</f>
        <v>0</v>
      </c>
      <c r="T26" s="416">
        <f>'M23'!C212</f>
        <v>0</v>
      </c>
      <c r="U26" s="416">
        <f>'M23'!F212</f>
        <v>0</v>
      </c>
      <c r="V26" s="416">
        <f>'M23'!D213</f>
        <v>0</v>
      </c>
      <c r="X26" s="417">
        <f t="shared" si="0"/>
        <v>0</v>
      </c>
      <c r="Y26" s="418">
        <f t="shared" si="2"/>
        <v>0</v>
      </c>
      <c r="Z26" s="417">
        <f>T26-'M23'!K181</f>
        <v>0</v>
      </c>
    </row>
    <row r="27" spans="1:26" s="290" customFormat="1" x14ac:dyDescent="0.2">
      <c r="A27" s="413">
        <f>Projectinfo!D7</f>
        <v>0</v>
      </c>
      <c r="B27" s="413" t="str">
        <f>Projectinfo!D9</f>
        <v>Natura 2000 Gebiedsgerichte maatregelen programma Natuur 2025-2027</v>
      </c>
      <c r="C27" s="414">
        <f>Projectinfo!D11</f>
        <v>0</v>
      </c>
      <c r="D27" s="414">
        <f>Projectinfo!D13</f>
        <v>0</v>
      </c>
      <c r="E27" s="559">
        <f>Projectinfo!E22</f>
        <v>0</v>
      </c>
      <c r="F27" s="572">
        <f>'M24'!D213</f>
        <v>0</v>
      </c>
      <c r="G27" s="415" t="s">
        <v>256</v>
      </c>
      <c r="H27" s="414">
        <f>'M24'!C7</f>
        <v>0</v>
      </c>
      <c r="I27" s="415">
        <f>'M24'!C5</f>
        <v>0</v>
      </c>
      <c r="J27" s="456">
        <f>'M24'!C6</f>
        <v>0</v>
      </c>
      <c r="K27" s="503" t="str">
        <f>IFERROR(VLOOKUP(J27,N2000maatregelen!E:G,3,FALSE)," ")</f>
        <v xml:space="preserve"> </v>
      </c>
      <c r="L27" s="409">
        <f>'M24'!C9</f>
        <v>0</v>
      </c>
      <c r="M27" s="487">
        <f>'M24'!C10</f>
        <v>0</v>
      </c>
      <c r="N27" s="413" t="e">
        <f>'M24'!C11</f>
        <v>#N/A</v>
      </c>
      <c r="O27" s="416">
        <f>'M24'!C193</f>
        <v>0</v>
      </c>
      <c r="P27" s="416">
        <f>'M24'!C194</f>
        <v>0</v>
      </c>
      <c r="Q27" s="416">
        <f>'M24'!C195</f>
        <v>0</v>
      </c>
      <c r="R27" s="416">
        <f>'M24'!C196</f>
        <v>0</v>
      </c>
      <c r="S27" s="416">
        <f>'M24'!C197</f>
        <v>0</v>
      </c>
      <c r="T27" s="416">
        <f>'M24'!C212</f>
        <v>0</v>
      </c>
      <c r="U27" s="416">
        <f>'M24'!F212</f>
        <v>0</v>
      </c>
      <c r="V27" s="416">
        <f>'M24'!D213</f>
        <v>0</v>
      </c>
      <c r="X27" s="417">
        <f t="shared" si="0"/>
        <v>0</v>
      </c>
      <c r="Y27" s="418">
        <f t="shared" si="2"/>
        <v>0</v>
      </c>
      <c r="Z27" s="417">
        <f>T27-'M24'!K181</f>
        <v>0</v>
      </c>
    </row>
    <row r="28" spans="1:26" s="290" customFormat="1" ht="13.5" thickBot="1" x14ac:dyDescent="0.25">
      <c r="A28" s="413">
        <f>Projectinfo!D7</f>
        <v>0</v>
      </c>
      <c r="B28" s="413" t="str">
        <f>Projectinfo!D9</f>
        <v>Natura 2000 Gebiedsgerichte maatregelen programma Natuur 2025-2027</v>
      </c>
      <c r="C28" s="414">
        <f>Projectinfo!D11</f>
        <v>0</v>
      </c>
      <c r="D28" s="414">
        <f>Projectinfo!D13</f>
        <v>0</v>
      </c>
      <c r="E28" s="559">
        <f>Projectinfo!E22</f>
        <v>0</v>
      </c>
      <c r="F28" s="572">
        <f>'M25'!D213</f>
        <v>0</v>
      </c>
      <c r="G28" s="415" t="s">
        <v>257</v>
      </c>
      <c r="H28" s="414">
        <f>'M25'!C7</f>
        <v>0</v>
      </c>
      <c r="I28" s="415">
        <f>'M25'!C5</f>
        <v>0</v>
      </c>
      <c r="J28" s="456">
        <f>'M25'!C6</f>
        <v>0</v>
      </c>
      <c r="K28" s="558" t="str">
        <f>IFERROR(VLOOKUP(J28,N2000maatregelen!E:G,3,FALSE)," ")</f>
        <v xml:space="preserve"> </v>
      </c>
      <c r="L28" s="409">
        <f>'M25'!C9</f>
        <v>0</v>
      </c>
      <c r="M28" s="487">
        <f>'M25'!C10</f>
        <v>0</v>
      </c>
      <c r="N28" s="413" t="e">
        <f>'M25'!C11</f>
        <v>#N/A</v>
      </c>
      <c r="O28" s="416">
        <f>'M25'!C193</f>
        <v>0</v>
      </c>
      <c r="P28" s="416">
        <f>'M25'!C194</f>
        <v>0</v>
      </c>
      <c r="Q28" s="416">
        <f>'M25'!C195</f>
        <v>0</v>
      </c>
      <c r="R28" s="416">
        <f>'M25'!C196</f>
        <v>0</v>
      </c>
      <c r="S28" s="416">
        <f>'M25'!C197</f>
        <v>0</v>
      </c>
      <c r="T28" s="416">
        <f>'M25'!C212</f>
        <v>0</v>
      </c>
      <c r="U28" s="416">
        <f>'M25'!F212</f>
        <v>0</v>
      </c>
      <c r="V28" s="416">
        <f>'M25'!D213</f>
        <v>0</v>
      </c>
      <c r="X28" s="417">
        <f t="shared" si="0"/>
        <v>0</v>
      </c>
      <c r="Y28" s="418">
        <f t="shared" si="2"/>
        <v>0</v>
      </c>
      <c r="Z28" s="417">
        <f>T28-'M25'!K181</f>
        <v>0</v>
      </c>
    </row>
    <row r="29" spans="1:26" ht="13.5" thickBot="1" x14ac:dyDescent="0.25">
      <c r="F29" s="573">
        <v>99</v>
      </c>
      <c r="G29" s="444"/>
      <c r="H29" s="444"/>
      <c r="I29" s="279" t="s">
        <v>166</v>
      </c>
      <c r="J29" s="280"/>
      <c r="K29" s="555"/>
      <c r="L29" s="412"/>
      <c r="M29" s="382"/>
      <c r="N29" s="382"/>
      <c r="O29" s="281">
        <f>SUM(O4:O28)</f>
        <v>0</v>
      </c>
      <c r="P29" s="281">
        <f t="shared" ref="P29:V29" si="3">SUM(P4:P28)</f>
        <v>0</v>
      </c>
      <c r="Q29" s="281">
        <f t="shared" si="3"/>
        <v>0</v>
      </c>
      <c r="R29" s="281">
        <f t="shared" si="3"/>
        <v>0</v>
      </c>
      <c r="S29" s="281">
        <f t="shared" si="3"/>
        <v>0</v>
      </c>
      <c r="T29" s="281">
        <f t="shared" si="3"/>
        <v>0</v>
      </c>
      <c r="U29" s="281">
        <f t="shared" si="3"/>
        <v>0</v>
      </c>
      <c r="V29" s="281">
        <f t="shared" si="3"/>
        <v>0</v>
      </c>
      <c r="X29" s="281">
        <f>ROUND(SUM(X4:X28),2)</f>
        <v>0</v>
      </c>
      <c r="Y29" s="281">
        <f>ROUND(SUM(Y4:Y28),2)</f>
        <v>0</v>
      </c>
      <c r="Z29" s="281">
        <f>ROUND(SUM(Z4:Z28),2)</f>
        <v>0</v>
      </c>
    </row>
    <row r="30" spans="1:26" hidden="1" x14ac:dyDescent="0.2">
      <c r="I30" s="195"/>
      <c r="J30" s="300"/>
      <c r="K30" s="421"/>
      <c r="L30" s="422"/>
      <c r="M30" s="423"/>
      <c r="N30" s="423"/>
      <c r="O30" s="300"/>
    </row>
    <row r="31" spans="1:26" hidden="1" x14ac:dyDescent="0.2">
      <c r="I31" s="195"/>
      <c r="J31" s="195"/>
      <c r="K31" s="424"/>
      <c r="L31" s="425"/>
      <c r="M31" s="426"/>
      <c r="N31" s="426"/>
      <c r="O31" s="195"/>
    </row>
    <row r="32" spans="1:26" ht="13.5" thickBot="1" x14ac:dyDescent="0.25"/>
    <row r="33" spans="6:10" ht="27" customHeight="1" thickBot="1" x14ac:dyDescent="0.25">
      <c r="F33" s="571" t="s">
        <v>164</v>
      </c>
      <c r="G33" s="570"/>
      <c r="H33" s="214"/>
      <c r="I33" s="467" t="str">
        <f>IF(X29&lt;&gt;0,"fout op werkblad meestal een gevolg van regel invoegen zonder te kopieren","")</f>
        <v/>
      </c>
      <c r="J33" s="341"/>
    </row>
    <row r="34" spans="6:10" ht="27" customHeight="1" thickBot="1" x14ac:dyDescent="0.25">
      <c r="F34" s="571" t="s">
        <v>164</v>
      </c>
      <c r="G34" s="570"/>
      <c r="H34" s="214"/>
      <c r="I34" s="467" t="str">
        <f>IF(Y29&lt;&gt;0,"fout op werkblad meestal een gevolg van regel invoegen zonder te kopieren","")</f>
        <v/>
      </c>
      <c r="J34" s="341"/>
    </row>
    <row r="35" spans="6:10" ht="27" customHeight="1" thickBot="1" x14ac:dyDescent="0.25">
      <c r="F35" s="571" t="s">
        <v>164</v>
      </c>
      <c r="G35" s="570"/>
      <c r="H35" s="214"/>
      <c r="I35" s="569" t="str">
        <f>IF(Z29&lt;&gt;0,"fout op werkblad meestal een gevolg van regel invoegen zonder te kopieren","")</f>
        <v/>
      </c>
      <c r="J35" s="568"/>
    </row>
  </sheetData>
  <sheetProtection algorithmName="SHA-512" hashValue="KSte0gbg1sTAl4BPN7bjRbfC4e0Y8S1LY62xcWyv5wI+NP04nXC0W8RUrO0f3amTodPVKYYgjrtLe31LS/ewNw==" saltValue="/s7+/gUUpE863A0wpjMdtQ==" spinCount="100000" sheet="1" formatRows="0" autoFilter="0"/>
  <autoFilter ref="F3:F30" xr:uid="{00000000-0009-0000-0000-000004000000}"/>
  <pageMargins left="0.31496062992125984" right="0.31496062992125984" top="0.74803149606299213" bottom="0.74803149606299213" header="0.31496062992125984" footer="0.31496062992125984"/>
  <pageSetup paperSize="9" scale="45" orientation="landscape" r:id="rId1"/>
  <headerFooter>
    <oddFooter>&amp;L&amp;F&amp;R&amp;P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T65"/>
  <sheetViews>
    <sheetView zoomScaleNormal="100" workbookViewId="0">
      <pane xSplit="9" ySplit="6" topLeftCell="J7" activePane="bottomRight" state="frozen"/>
      <selection activeCell="E15" sqref="E15"/>
      <selection pane="topRight" activeCell="E15" sqref="E15"/>
      <selection pane="bottomLeft" activeCell="E15" sqref="E15"/>
      <selection pane="bottomRight" activeCell="E7" sqref="E7:E31"/>
    </sheetView>
  </sheetViews>
  <sheetFormatPr defaultRowHeight="12.75" x14ac:dyDescent="0.2"/>
  <cols>
    <col min="1" max="1" width="6.5703125" customWidth="1"/>
    <col min="2" max="2" width="18.7109375" style="377" customWidth="1"/>
    <col min="3" max="3" width="12.28515625" style="377" customWidth="1"/>
    <col min="4" max="4" width="16.140625" style="377" hidden="1" customWidth="1"/>
    <col min="5" max="5" width="11.7109375" customWidth="1"/>
    <col min="6" max="6" width="27" style="314" customWidth="1"/>
    <col min="7" max="7" width="12.28515625" customWidth="1"/>
    <col min="8" max="8" width="9.7109375" style="380" customWidth="1"/>
    <col min="9" max="9" width="17.7109375" customWidth="1"/>
    <col min="10" max="10" width="10.7109375" customWidth="1"/>
    <col min="11" max="11" width="17.7109375" customWidth="1"/>
    <col min="12" max="12" width="10.7109375" customWidth="1"/>
    <col min="13" max="13" width="17.7109375" customWidth="1"/>
    <col min="14" max="14" width="10.7109375" customWidth="1"/>
    <col min="15" max="15" width="17.7109375" customWidth="1"/>
    <col min="16" max="16" width="10.7109375" customWidth="1"/>
    <col min="17" max="17" width="9.140625" style="377"/>
    <col min="18" max="18" width="17.7109375" customWidth="1"/>
    <col min="19" max="19" width="17.28515625" bestFit="1" customWidth="1"/>
    <col min="20" max="20" width="17.42578125" bestFit="1" customWidth="1"/>
  </cols>
  <sheetData>
    <row r="1" spans="1:20" ht="13.5" thickBot="1" x14ac:dyDescent="0.25">
      <c r="A1" s="270" t="s">
        <v>216</v>
      </c>
      <c r="B1" s="395"/>
      <c r="C1" s="395"/>
      <c r="D1" s="395"/>
    </row>
    <row r="2" spans="1:20" x14ac:dyDescent="0.2">
      <c r="A2" s="388" t="s">
        <v>137</v>
      </c>
      <c r="C2" s="383">
        <f>Projectinfo!D7</f>
        <v>0</v>
      </c>
      <c r="D2" s="383"/>
    </row>
    <row r="3" spans="1:20" ht="7.5" customHeight="1" x14ac:dyDescent="0.2">
      <c r="A3" s="394"/>
      <c r="C3" s="383"/>
      <c r="D3" s="383"/>
    </row>
    <row r="4" spans="1:20" x14ac:dyDescent="0.2">
      <c r="A4" s="1" t="s">
        <v>0</v>
      </c>
    </row>
    <row r="5" spans="1:20" ht="5.25" customHeight="1" thickBot="1" x14ac:dyDescent="0.25"/>
    <row r="6" spans="1:20" ht="48" x14ac:dyDescent="0.2">
      <c r="A6" s="375" t="s">
        <v>193</v>
      </c>
      <c r="B6" s="384" t="s">
        <v>159</v>
      </c>
      <c r="C6" s="384" t="s">
        <v>276</v>
      </c>
      <c r="D6" s="177" t="s">
        <v>2957</v>
      </c>
      <c r="E6" s="384" t="s">
        <v>217</v>
      </c>
      <c r="F6" s="384" t="s">
        <v>219</v>
      </c>
      <c r="G6" s="381" t="s">
        <v>221</v>
      </c>
      <c r="H6" s="381" t="s">
        <v>225</v>
      </c>
      <c r="I6" s="386" t="s">
        <v>218</v>
      </c>
      <c r="J6" s="375" t="s">
        <v>2975</v>
      </c>
      <c r="K6" s="376" t="s">
        <v>2976</v>
      </c>
      <c r="L6" s="375" t="s">
        <v>2977</v>
      </c>
      <c r="M6" s="386" t="s">
        <v>2978</v>
      </c>
      <c r="N6" s="375" t="s">
        <v>2979</v>
      </c>
      <c r="O6" s="376" t="s">
        <v>2980</v>
      </c>
      <c r="P6" s="387" t="s">
        <v>2981</v>
      </c>
      <c r="Q6" s="384" t="s">
        <v>46</v>
      </c>
      <c r="R6" s="385" t="s">
        <v>2982</v>
      </c>
      <c r="S6" s="385" t="s">
        <v>258</v>
      </c>
      <c r="T6" s="376" t="s">
        <v>259</v>
      </c>
    </row>
    <row r="7" spans="1:20" s="290" customFormat="1" x14ac:dyDescent="0.2">
      <c r="A7" s="459">
        <f>'M1'!D213</f>
        <v>0</v>
      </c>
      <c r="B7" s="415">
        <f>'M1'!C5</f>
        <v>0</v>
      </c>
      <c r="C7" s="415">
        <f>'M1'!C6</f>
        <v>0</v>
      </c>
      <c r="D7" s="409" t="e">
        <f>'M1'!#REF!</f>
        <v>#REF!</v>
      </c>
      <c r="E7" s="503" t="str">
        <f>IFERROR(VLOOKUP(C7,N2000maatregelen!E:G,3,FALSE)," ")</f>
        <v xml:space="preserve"> </v>
      </c>
      <c r="F7" s="409">
        <f>'M1'!C9</f>
        <v>0</v>
      </c>
      <c r="G7" s="487">
        <f>ROUND('M1'!C10,4)</f>
        <v>0</v>
      </c>
      <c r="H7" s="413" t="e">
        <f>'M1'!C11</f>
        <v>#N/A</v>
      </c>
      <c r="I7" s="479">
        <f>ROUND('M1'!C212,2)</f>
        <v>0</v>
      </c>
      <c r="J7" s="484"/>
      <c r="K7" s="445"/>
      <c r="L7" s="484"/>
      <c r="M7" s="446"/>
      <c r="N7" s="485"/>
      <c r="O7" s="445"/>
      <c r="P7" s="486">
        <f t="shared" ref="P7:P26" si="0">ROUND(J7+L7+N7,4)</f>
        <v>0</v>
      </c>
      <c r="Q7" s="415" t="e">
        <f t="shared" ref="Q7:Q31" si="1">H7</f>
        <v>#N/A</v>
      </c>
      <c r="R7" s="447">
        <f>K7+M7+O7</f>
        <v>0</v>
      </c>
      <c r="S7" s="456" t="str">
        <f t="shared" ref="S7:S31" si="2">IF((G7-P7)=0,"","VERDELING FOUT")</f>
        <v/>
      </c>
      <c r="T7" s="456" t="str">
        <f t="shared" ref="T7:T32" si="3">IF((I7-R7)=0,"","VERDELING FOUT")</f>
        <v/>
      </c>
    </row>
    <row r="8" spans="1:20" s="290" customFormat="1" x14ac:dyDescent="0.2">
      <c r="A8" s="459">
        <f>'M2'!D213</f>
        <v>0</v>
      </c>
      <c r="B8" s="415">
        <f>'M2'!C5</f>
        <v>0</v>
      </c>
      <c r="C8" s="415">
        <f>'M2'!C6</f>
        <v>0</v>
      </c>
      <c r="D8" s="564" t="e">
        <f>'M2'!#REF!</f>
        <v>#REF!</v>
      </c>
      <c r="E8" s="503" t="str">
        <f>IFERROR(VLOOKUP(C8,N2000maatregelen!E:G,3,FALSE)," ")</f>
        <v xml:space="preserve"> </v>
      </c>
      <c r="F8" s="409">
        <f>'M2'!C9</f>
        <v>0</v>
      </c>
      <c r="G8" s="487">
        <f>ROUND('M2'!C10,4)</f>
        <v>0</v>
      </c>
      <c r="H8" s="413" t="e">
        <f>'M2'!C11</f>
        <v>#N/A</v>
      </c>
      <c r="I8" s="479">
        <f>ROUND('M2'!C212,2)</f>
        <v>0</v>
      </c>
      <c r="J8" s="484"/>
      <c r="K8" s="445"/>
      <c r="L8" s="484"/>
      <c r="M8" s="446"/>
      <c r="N8" s="485"/>
      <c r="O8" s="445"/>
      <c r="P8" s="486">
        <f t="shared" si="0"/>
        <v>0</v>
      </c>
      <c r="Q8" s="415" t="e">
        <f t="shared" si="1"/>
        <v>#N/A</v>
      </c>
      <c r="R8" s="447">
        <f t="shared" ref="R8:R10" si="4">K8+M8+O8</f>
        <v>0</v>
      </c>
      <c r="S8" s="456" t="str">
        <f t="shared" si="2"/>
        <v/>
      </c>
      <c r="T8" s="456" t="str">
        <f t="shared" si="3"/>
        <v/>
      </c>
    </row>
    <row r="9" spans="1:20" s="290" customFormat="1" x14ac:dyDescent="0.2">
      <c r="A9" s="459">
        <f>'M3'!D213</f>
        <v>0</v>
      </c>
      <c r="B9" s="415">
        <f>'M3'!C5</f>
        <v>0</v>
      </c>
      <c r="C9" s="415">
        <f>'M3'!C6</f>
        <v>0</v>
      </c>
      <c r="D9" s="564" t="e">
        <f>'M3'!#REF!</f>
        <v>#REF!</v>
      </c>
      <c r="E9" s="503" t="str">
        <f>IFERROR(VLOOKUP(C9,N2000maatregelen!E:G,3,FALSE)," ")</f>
        <v xml:space="preserve"> </v>
      </c>
      <c r="F9" s="409">
        <f>'M3'!C9</f>
        <v>0</v>
      </c>
      <c r="G9" s="487">
        <f>ROUND('M3'!C10,4)</f>
        <v>0</v>
      </c>
      <c r="H9" s="413" t="e">
        <f>'M3'!C11</f>
        <v>#N/A</v>
      </c>
      <c r="I9" s="479">
        <f>ROUND('M3'!C212,2)</f>
        <v>0</v>
      </c>
      <c r="J9" s="484"/>
      <c r="K9" s="445"/>
      <c r="L9" s="484"/>
      <c r="M9" s="446"/>
      <c r="N9" s="485"/>
      <c r="O9" s="445"/>
      <c r="P9" s="486">
        <f t="shared" si="0"/>
        <v>0</v>
      </c>
      <c r="Q9" s="415" t="e">
        <f t="shared" si="1"/>
        <v>#N/A</v>
      </c>
      <c r="R9" s="447">
        <f t="shared" si="4"/>
        <v>0</v>
      </c>
      <c r="S9" s="456" t="str">
        <f t="shared" si="2"/>
        <v/>
      </c>
      <c r="T9" s="456" t="str">
        <f t="shared" si="3"/>
        <v/>
      </c>
    </row>
    <row r="10" spans="1:20" s="290" customFormat="1" x14ac:dyDescent="0.2">
      <c r="A10" s="459">
        <f>'M4'!D213</f>
        <v>0</v>
      </c>
      <c r="B10" s="415">
        <f>'M4'!C5</f>
        <v>0</v>
      </c>
      <c r="C10" s="415">
        <f>'M4'!C6</f>
        <v>0</v>
      </c>
      <c r="D10" s="564" t="e">
        <f>'M4'!#REF!</f>
        <v>#REF!</v>
      </c>
      <c r="E10" s="503" t="str">
        <f>IFERROR(VLOOKUP(C10,N2000maatregelen!E:G,3,FALSE)," ")</f>
        <v xml:space="preserve"> </v>
      </c>
      <c r="F10" s="409">
        <f>'M4'!C9</f>
        <v>0</v>
      </c>
      <c r="G10" s="487">
        <f>ROUND('M4'!C10,4)</f>
        <v>0</v>
      </c>
      <c r="H10" s="413" t="e">
        <f>'M4'!C11</f>
        <v>#N/A</v>
      </c>
      <c r="I10" s="479">
        <f>ROUND('M4'!C212,2)</f>
        <v>0</v>
      </c>
      <c r="J10" s="484"/>
      <c r="K10" s="445"/>
      <c r="L10" s="484"/>
      <c r="M10" s="446"/>
      <c r="N10" s="484"/>
      <c r="O10" s="445"/>
      <c r="P10" s="486">
        <f t="shared" si="0"/>
        <v>0</v>
      </c>
      <c r="Q10" s="415" t="e">
        <f t="shared" si="1"/>
        <v>#N/A</v>
      </c>
      <c r="R10" s="447">
        <f t="shared" si="4"/>
        <v>0</v>
      </c>
      <c r="S10" s="456" t="str">
        <f t="shared" si="2"/>
        <v/>
      </c>
      <c r="T10" s="456" t="str">
        <f t="shared" si="3"/>
        <v/>
      </c>
    </row>
    <row r="11" spans="1:20" s="290" customFormat="1" x14ac:dyDescent="0.2">
      <c r="A11" s="459">
        <f>'M5'!D213</f>
        <v>0</v>
      </c>
      <c r="B11" s="415">
        <f>'M5'!C5</f>
        <v>0</v>
      </c>
      <c r="C11" s="415">
        <f>'M5'!C6</f>
        <v>0</v>
      </c>
      <c r="D11" s="564" t="e">
        <f>'M5'!#REF!</f>
        <v>#REF!</v>
      </c>
      <c r="E11" s="503" t="str">
        <f>IFERROR(VLOOKUP(C11,N2000maatregelen!E:G,3,FALSE)," ")</f>
        <v xml:space="preserve"> </v>
      </c>
      <c r="F11" s="409">
        <f>'M5'!C9</f>
        <v>0</v>
      </c>
      <c r="G11" s="487">
        <f>ROUND('M5'!C10,4)</f>
        <v>0</v>
      </c>
      <c r="H11" s="413" t="e">
        <f>'M5'!C11</f>
        <v>#N/A</v>
      </c>
      <c r="I11" s="479">
        <f>ROUND('M5'!C212,2)</f>
        <v>0</v>
      </c>
      <c r="J11" s="484"/>
      <c r="K11" s="445"/>
      <c r="L11" s="484"/>
      <c r="M11" s="446"/>
      <c r="N11" s="484"/>
      <c r="O11" s="445"/>
      <c r="P11" s="486">
        <f t="shared" si="0"/>
        <v>0</v>
      </c>
      <c r="Q11" s="415" t="e">
        <f t="shared" si="1"/>
        <v>#N/A</v>
      </c>
      <c r="R11" s="447">
        <f t="shared" ref="R11:R31" si="5">ROUND(K11+M11+O11,2)</f>
        <v>0</v>
      </c>
      <c r="S11" s="456" t="str">
        <f t="shared" si="2"/>
        <v/>
      </c>
      <c r="T11" s="456" t="str">
        <f t="shared" si="3"/>
        <v/>
      </c>
    </row>
    <row r="12" spans="1:20" s="290" customFormat="1" x14ac:dyDescent="0.2">
      <c r="A12" s="459">
        <f>'M6'!D213</f>
        <v>0</v>
      </c>
      <c r="B12" s="415">
        <f>'M6'!C5</f>
        <v>0</v>
      </c>
      <c r="C12" s="415">
        <f>'M6'!C6</f>
        <v>0</v>
      </c>
      <c r="D12" s="564" t="e">
        <f>'M6'!#REF!</f>
        <v>#REF!</v>
      </c>
      <c r="E12" s="503" t="str">
        <f>IFERROR(VLOOKUP(C12,N2000maatregelen!E:G,3,FALSE)," ")</f>
        <v xml:space="preserve"> </v>
      </c>
      <c r="F12" s="409">
        <f>'M6'!C9</f>
        <v>0</v>
      </c>
      <c r="G12" s="487">
        <f>ROUND('M6'!C10,4)</f>
        <v>0</v>
      </c>
      <c r="H12" s="413" t="e">
        <f>'M6'!C11</f>
        <v>#N/A</v>
      </c>
      <c r="I12" s="479">
        <f>ROUND('M6'!C212,2)</f>
        <v>0</v>
      </c>
      <c r="J12" s="484"/>
      <c r="K12" s="445"/>
      <c r="L12" s="484"/>
      <c r="M12" s="446"/>
      <c r="N12" s="484"/>
      <c r="O12" s="445"/>
      <c r="P12" s="486">
        <f t="shared" si="0"/>
        <v>0</v>
      </c>
      <c r="Q12" s="415" t="e">
        <f t="shared" si="1"/>
        <v>#N/A</v>
      </c>
      <c r="R12" s="447">
        <f t="shared" si="5"/>
        <v>0</v>
      </c>
      <c r="S12" s="456" t="str">
        <f t="shared" si="2"/>
        <v/>
      </c>
      <c r="T12" s="456" t="str">
        <f t="shared" si="3"/>
        <v/>
      </c>
    </row>
    <row r="13" spans="1:20" s="290" customFormat="1" x14ac:dyDescent="0.2">
      <c r="A13" s="459">
        <f>'M7'!D213</f>
        <v>0</v>
      </c>
      <c r="B13" s="415">
        <f>'M7'!C5</f>
        <v>0</v>
      </c>
      <c r="C13" s="415">
        <f>'M7'!C6</f>
        <v>0</v>
      </c>
      <c r="D13" s="564" t="e">
        <f>'M7'!#REF!</f>
        <v>#REF!</v>
      </c>
      <c r="E13" s="503" t="str">
        <f>IFERROR(VLOOKUP(C13,N2000maatregelen!E:G,3,FALSE)," ")</f>
        <v xml:space="preserve"> </v>
      </c>
      <c r="F13" s="409">
        <f>'M7'!C9</f>
        <v>0</v>
      </c>
      <c r="G13" s="487">
        <f>ROUND('M7'!C10,4)</f>
        <v>0</v>
      </c>
      <c r="H13" s="413" t="e">
        <f>'M7'!C11</f>
        <v>#N/A</v>
      </c>
      <c r="I13" s="479">
        <f>ROUND('M7'!C212,2)</f>
        <v>0</v>
      </c>
      <c r="J13" s="484"/>
      <c r="K13" s="445"/>
      <c r="L13" s="484"/>
      <c r="M13" s="446"/>
      <c r="N13" s="484"/>
      <c r="O13" s="445"/>
      <c r="P13" s="486">
        <f t="shared" si="0"/>
        <v>0</v>
      </c>
      <c r="Q13" s="415" t="e">
        <f t="shared" si="1"/>
        <v>#N/A</v>
      </c>
      <c r="R13" s="447">
        <f t="shared" si="5"/>
        <v>0</v>
      </c>
      <c r="S13" s="456" t="str">
        <f t="shared" si="2"/>
        <v/>
      </c>
      <c r="T13" s="456" t="str">
        <f t="shared" si="3"/>
        <v/>
      </c>
    </row>
    <row r="14" spans="1:20" s="290" customFormat="1" x14ac:dyDescent="0.2">
      <c r="A14" s="459">
        <f>'M8'!D213</f>
        <v>0</v>
      </c>
      <c r="B14" s="415">
        <f>'M8'!C5</f>
        <v>0</v>
      </c>
      <c r="C14" s="415">
        <f>'M8'!C6</f>
        <v>0</v>
      </c>
      <c r="D14" s="564" t="e">
        <f>'M8'!#REF!</f>
        <v>#REF!</v>
      </c>
      <c r="E14" s="503" t="str">
        <f>IFERROR(VLOOKUP(C14,N2000maatregelen!E:G,3,FALSE)," ")</f>
        <v xml:space="preserve"> </v>
      </c>
      <c r="F14" s="409">
        <f>'M8'!C9</f>
        <v>0</v>
      </c>
      <c r="G14" s="487">
        <f>ROUND('M8'!C10,4)</f>
        <v>0</v>
      </c>
      <c r="H14" s="413" t="e">
        <f>'M8'!C11</f>
        <v>#N/A</v>
      </c>
      <c r="I14" s="479">
        <f>ROUND('M8'!C212,2)</f>
        <v>0</v>
      </c>
      <c r="J14" s="484"/>
      <c r="K14" s="445"/>
      <c r="L14" s="484"/>
      <c r="M14" s="446"/>
      <c r="N14" s="484"/>
      <c r="O14" s="445"/>
      <c r="P14" s="486">
        <f t="shared" si="0"/>
        <v>0</v>
      </c>
      <c r="Q14" s="415" t="e">
        <f t="shared" si="1"/>
        <v>#N/A</v>
      </c>
      <c r="R14" s="447">
        <f t="shared" si="5"/>
        <v>0</v>
      </c>
      <c r="S14" s="456" t="str">
        <f t="shared" si="2"/>
        <v/>
      </c>
      <c r="T14" s="456" t="str">
        <f t="shared" si="3"/>
        <v/>
      </c>
    </row>
    <row r="15" spans="1:20" s="290" customFormat="1" x14ac:dyDescent="0.2">
      <c r="A15" s="459">
        <f>'M9'!D213</f>
        <v>0</v>
      </c>
      <c r="B15" s="415">
        <f>'M9'!C5</f>
        <v>0</v>
      </c>
      <c r="C15" s="415">
        <f>'M9'!C6</f>
        <v>0</v>
      </c>
      <c r="D15" s="564" t="e">
        <f>'M9'!#REF!</f>
        <v>#REF!</v>
      </c>
      <c r="E15" s="503" t="str">
        <f>IFERROR(VLOOKUP(C15,N2000maatregelen!E:G,3,FALSE)," ")</f>
        <v xml:space="preserve"> </v>
      </c>
      <c r="F15" s="409">
        <f>'M9'!C9</f>
        <v>0</v>
      </c>
      <c r="G15" s="487">
        <f>ROUND('M9'!C10,4)</f>
        <v>0</v>
      </c>
      <c r="H15" s="413" t="e">
        <f>'M9'!C11</f>
        <v>#N/A</v>
      </c>
      <c r="I15" s="479">
        <f>ROUND('M9'!C212,2)</f>
        <v>0</v>
      </c>
      <c r="J15" s="484"/>
      <c r="K15" s="445"/>
      <c r="L15" s="484"/>
      <c r="M15" s="446"/>
      <c r="N15" s="484"/>
      <c r="O15" s="445"/>
      <c r="P15" s="486">
        <f t="shared" si="0"/>
        <v>0</v>
      </c>
      <c r="Q15" s="415" t="e">
        <f t="shared" si="1"/>
        <v>#N/A</v>
      </c>
      <c r="R15" s="447">
        <f t="shared" si="5"/>
        <v>0</v>
      </c>
      <c r="S15" s="456" t="str">
        <f t="shared" si="2"/>
        <v/>
      </c>
      <c r="T15" s="456" t="str">
        <f t="shared" si="3"/>
        <v/>
      </c>
    </row>
    <row r="16" spans="1:20" s="290" customFormat="1" x14ac:dyDescent="0.2">
      <c r="A16" s="459">
        <f>'M10'!D213</f>
        <v>0</v>
      </c>
      <c r="B16" s="415">
        <f>'M10'!C5</f>
        <v>0</v>
      </c>
      <c r="C16" s="415">
        <f>'M10'!C6</f>
        <v>0</v>
      </c>
      <c r="D16" s="564" t="e">
        <f>'M10'!#REF!</f>
        <v>#REF!</v>
      </c>
      <c r="E16" s="503" t="str">
        <f>IFERROR(VLOOKUP(C16,N2000maatregelen!E:G,3,FALSE)," ")</f>
        <v xml:space="preserve"> </v>
      </c>
      <c r="F16" s="409">
        <f>'M10'!C9</f>
        <v>0</v>
      </c>
      <c r="G16" s="487">
        <f>ROUND('M10'!C10,4)</f>
        <v>0</v>
      </c>
      <c r="H16" s="413" t="e">
        <f>'M10'!C11</f>
        <v>#N/A</v>
      </c>
      <c r="I16" s="479">
        <f>ROUND('M10'!C212,2)</f>
        <v>0</v>
      </c>
      <c r="J16" s="484"/>
      <c r="K16" s="445"/>
      <c r="L16" s="484"/>
      <c r="M16" s="446"/>
      <c r="N16" s="484"/>
      <c r="O16" s="445"/>
      <c r="P16" s="486">
        <f t="shared" si="0"/>
        <v>0</v>
      </c>
      <c r="Q16" s="415" t="e">
        <f t="shared" si="1"/>
        <v>#N/A</v>
      </c>
      <c r="R16" s="447">
        <f t="shared" si="5"/>
        <v>0</v>
      </c>
      <c r="S16" s="456" t="str">
        <f t="shared" si="2"/>
        <v/>
      </c>
      <c r="T16" s="456" t="str">
        <f t="shared" si="3"/>
        <v/>
      </c>
    </row>
    <row r="17" spans="1:20" s="290" customFormat="1" x14ac:dyDescent="0.2">
      <c r="A17" s="459">
        <f>'M11'!D213</f>
        <v>0</v>
      </c>
      <c r="B17" s="415">
        <f>'M11'!C5</f>
        <v>0</v>
      </c>
      <c r="C17" s="415">
        <f>'M11'!C6</f>
        <v>0</v>
      </c>
      <c r="D17" s="564" t="e">
        <f>'M11'!#REF!</f>
        <v>#REF!</v>
      </c>
      <c r="E17" s="503" t="str">
        <f>IFERROR(VLOOKUP(C17,N2000maatregelen!E:G,3,FALSE)," ")</f>
        <v xml:space="preserve"> </v>
      </c>
      <c r="F17" s="409">
        <f>'M11'!C9</f>
        <v>0</v>
      </c>
      <c r="G17" s="487">
        <f>ROUND('M11'!C10,4)</f>
        <v>0</v>
      </c>
      <c r="H17" s="413" t="e">
        <f>'M11'!C11</f>
        <v>#N/A</v>
      </c>
      <c r="I17" s="479">
        <f>ROUND('M11'!C212,2)</f>
        <v>0</v>
      </c>
      <c r="J17" s="484"/>
      <c r="K17" s="445"/>
      <c r="L17" s="484"/>
      <c r="M17" s="446"/>
      <c r="N17" s="484"/>
      <c r="O17" s="445"/>
      <c r="P17" s="486">
        <f t="shared" si="0"/>
        <v>0</v>
      </c>
      <c r="Q17" s="415" t="e">
        <f t="shared" si="1"/>
        <v>#N/A</v>
      </c>
      <c r="R17" s="447">
        <f t="shared" si="5"/>
        <v>0</v>
      </c>
      <c r="S17" s="456" t="str">
        <f t="shared" si="2"/>
        <v/>
      </c>
      <c r="T17" s="456" t="str">
        <f t="shared" si="3"/>
        <v/>
      </c>
    </row>
    <row r="18" spans="1:20" s="290" customFormat="1" x14ac:dyDescent="0.2">
      <c r="A18" s="459">
        <f>'M12'!D213</f>
        <v>0</v>
      </c>
      <c r="B18" s="415">
        <f>'M12'!C5</f>
        <v>0</v>
      </c>
      <c r="C18" s="415">
        <f>'M12'!C6</f>
        <v>0</v>
      </c>
      <c r="D18" s="564" t="e">
        <f>'M12'!#REF!</f>
        <v>#REF!</v>
      </c>
      <c r="E18" s="503" t="str">
        <f>IFERROR(VLOOKUP(C18,N2000maatregelen!E:G,3,FALSE)," ")</f>
        <v xml:space="preserve"> </v>
      </c>
      <c r="F18" s="409">
        <f>'M12'!C9</f>
        <v>0</v>
      </c>
      <c r="G18" s="487">
        <f>ROUND('M12'!C10,4)</f>
        <v>0</v>
      </c>
      <c r="H18" s="413" t="e">
        <f>'M12'!C11</f>
        <v>#N/A</v>
      </c>
      <c r="I18" s="479">
        <f>ROUND('M12'!C212,2)</f>
        <v>0</v>
      </c>
      <c r="J18" s="484"/>
      <c r="K18" s="445"/>
      <c r="L18" s="484"/>
      <c r="M18" s="446"/>
      <c r="N18" s="484"/>
      <c r="O18" s="445"/>
      <c r="P18" s="486">
        <f t="shared" si="0"/>
        <v>0</v>
      </c>
      <c r="Q18" s="415" t="e">
        <f t="shared" si="1"/>
        <v>#N/A</v>
      </c>
      <c r="R18" s="447">
        <f t="shared" si="5"/>
        <v>0</v>
      </c>
      <c r="S18" s="456" t="str">
        <f t="shared" si="2"/>
        <v/>
      </c>
      <c r="T18" s="456" t="str">
        <f t="shared" si="3"/>
        <v/>
      </c>
    </row>
    <row r="19" spans="1:20" s="290" customFormat="1" x14ac:dyDescent="0.2">
      <c r="A19" s="459">
        <f>'M13'!D213</f>
        <v>0</v>
      </c>
      <c r="B19" s="415">
        <f>'M13'!C5</f>
        <v>0</v>
      </c>
      <c r="C19" s="415">
        <f>'M13'!C6</f>
        <v>0</v>
      </c>
      <c r="D19" s="564" t="e">
        <f>'M13'!#REF!</f>
        <v>#REF!</v>
      </c>
      <c r="E19" s="503" t="str">
        <f>IFERROR(VLOOKUP(C19,N2000maatregelen!E:G,3,FALSE)," ")</f>
        <v xml:space="preserve"> </v>
      </c>
      <c r="F19" s="409">
        <f>'M13'!C9</f>
        <v>0</v>
      </c>
      <c r="G19" s="487">
        <f>ROUND('M13'!C10,4)</f>
        <v>0</v>
      </c>
      <c r="H19" s="413" t="e">
        <f>'M13'!C11</f>
        <v>#N/A</v>
      </c>
      <c r="I19" s="479">
        <f>ROUND('M13'!C212,2)</f>
        <v>0</v>
      </c>
      <c r="J19" s="484"/>
      <c r="K19" s="445"/>
      <c r="L19" s="484"/>
      <c r="M19" s="446"/>
      <c r="N19" s="484"/>
      <c r="O19" s="445"/>
      <c r="P19" s="486">
        <f t="shared" si="0"/>
        <v>0</v>
      </c>
      <c r="Q19" s="415" t="e">
        <f t="shared" si="1"/>
        <v>#N/A</v>
      </c>
      <c r="R19" s="447">
        <f t="shared" si="5"/>
        <v>0</v>
      </c>
      <c r="S19" s="456" t="str">
        <f t="shared" si="2"/>
        <v/>
      </c>
      <c r="T19" s="456" t="str">
        <f t="shared" si="3"/>
        <v/>
      </c>
    </row>
    <row r="20" spans="1:20" s="290" customFormat="1" x14ac:dyDescent="0.2">
      <c r="A20" s="459">
        <f>'M14'!D213</f>
        <v>0</v>
      </c>
      <c r="B20" s="415">
        <f>'M14'!C5</f>
        <v>0</v>
      </c>
      <c r="C20" s="415">
        <f>'M14'!C6</f>
        <v>0</v>
      </c>
      <c r="D20" s="564" t="e">
        <f>'M14'!#REF!</f>
        <v>#REF!</v>
      </c>
      <c r="E20" s="503" t="str">
        <f>IFERROR(VLOOKUP(C20,N2000maatregelen!E:G,3,FALSE)," ")</f>
        <v xml:space="preserve"> </v>
      </c>
      <c r="F20" s="409">
        <f>'M14'!C9</f>
        <v>0</v>
      </c>
      <c r="G20" s="487">
        <f>ROUND('M14'!C10,4)</f>
        <v>0</v>
      </c>
      <c r="H20" s="413" t="e">
        <f>'M14'!C11</f>
        <v>#N/A</v>
      </c>
      <c r="I20" s="479">
        <f>ROUND('M14'!C212,2)</f>
        <v>0</v>
      </c>
      <c r="J20" s="484"/>
      <c r="K20" s="445"/>
      <c r="L20" s="484"/>
      <c r="M20" s="446"/>
      <c r="N20" s="484"/>
      <c r="O20" s="445"/>
      <c r="P20" s="486">
        <f t="shared" si="0"/>
        <v>0</v>
      </c>
      <c r="Q20" s="415" t="e">
        <f t="shared" si="1"/>
        <v>#N/A</v>
      </c>
      <c r="R20" s="447">
        <f t="shared" si="5"/>
        <v>0</v>
      </c>
      <c r="S20" s="456" t="str">
        <f t="shared" si="2"/>
        <v/>
      </c>
      <c r="T20" s="456" t="str">
        <f t="shared" si="3"/>
        <v/>
      </c>
    </row>
    <row r="21" spans="1:20" s="290" customFormat="1" x14ac:dyDescent="0.2">
      <c r="A21" s="459">
        <f>'M15'!D213</f>
        <v>0</v>
      </c>
      <c r="B21" s="415">
        <f>'M15'!C5</f>
        <v>0</v>
      </c>
      <c r="C21" s="415">
        <f>'M15'!C6</f>
        <v>0</v>
      </c>
      <c r="D21" s="564" t="e">
        <f>'M15'!#REF!</f>
        <v>#REF!</v>
      </c>
      <c r="E21" s="503" t="str">
        <f>IFERROR(VLOOKUP(C21,N2000maatregelen!E:G,3,FALSE)," ")</f>
        <v xml:space="preserve"> </v>
      </c>
      <c r="F21" s="409">
        <f>'M15'!C9</f>
        <v>0</v>
      </c>
      <c r="G21" s="487">
        <f>ROUND('M15'!C10,4)</f>
        <v>0</v>
      </c>
      <c r="H21" s="413" t="e">
        <f>'M15'!C11</f>
        <v>#N/A</v>
      </c>
      <c r="I21" s="479">
        <f>ROUND('M15'!C212,2)</f>
        <v>0</v>
      </c>
      <c r="J21" s="484"/>
      <c r="K21" s="445"/>
      <c r="L21" s="484"/>
      <c r="M21" s="446"/>
      <c r="N21" s="484"/>
      <c r="O21" s="445"/>
      <c r="P21" s="486">
        <f t="shared" si="0"/>
        <v>0</v>
      </c>
      <c r="Q21" s="415" t="e">
        <f t="shared" si="1"/>
        <v>#N/A</v>
      </c>
      <c r="R21" s="447">
        <f t="shared" si="5"/>
        <v>0</v>
      </c>
      <c r="S21" s="456" t="str">
        <f t="shared" si="2"/>
        <v/>
      </c>
      <c r="T21" s="456" t="str">
        <f t="shared" si="3"/>
        <v/>
      </c>
    </row>
    <row r="22" spans="1:20" s="290" customFormat="1" x14ac:dyDescent="0.2">
      <c r="A22" s="459">
        <f>'M16'!D213</f>
        <v>0</v>
      </c>
      <c r="B22" s="415">
        <f>'M16'!C5</f>
        <v>0</v>
      </c>
      <c r="C22" s="415">
        <f>'M16'!C6</f>
        <v>0</v>
      </c>
      <c r="D22" s="564" t="e">
        <f>'M16'!#REF!</f>
        <v>#REF!</v>
      </c>
      <c r="E22" s="503" t="str">
        <f>IFERROR(VLOOKUP(C22,N2000maatregelen!E:G,3,FALSE)," ")</f>
        <v xml:space="preserve"> </v>
      </c>
      <c r="F22" s="409">
        <f>'M16'!C9</f>
        <v>0</v>
      </c>
      <c r="G22" s="487">
        <f>ROUND('M16'!C10,4)</f>
        <v>0</v>
      </c>
      <c r="H22" s="413" t="e">
        <f>'M16'!C11</f>
        <v>#N/A</v>
      </c>
      <c r="I22" s="479">
        <f>ROUND('M16'!C212,2)</f>
        <v>0</v>
      </c>
      <c r="J22" s="484"/>
      <c r="K22" s="445"/>
      <c r="L22" s="484"/>
      <c r="M22" s="446"/>
      <c r="N22" s="484"/>
      <c r="O22" s="445"/>
      <c r="P22" s="486">
        <f t="shared" si="0"/>
        <v>0</v>
      </c>
      <c r="Q22" s="415" t="e">
        <f t="shared" si="1"/>
        <v>#N/A</v>
      </c>
      <c r="R22" s="447">
        <f t="shared" si="5"/>
        <v>0</v>
      </c>
      <c r="S22" s="456" t="str">
        <f t="shared" si="2"/>
        <v/>
      </c>
      <c r="T22" s="456" t="str">
        <f t="shared" si="3"/>
        <v/>
      </c>
    </row>
    <row r="23" spans="1:20" s="290" customFormat="1" x14ac:dyDescent="0.2">
      <c r="A23" s="459">
        <f>'M17'!D213</f>
        <v>0</v>
      </c>
      <c r="B23" s="415">
        <f>'M17'!C5</f>
        <v>0</v>
      </c>
      <c r="C23" s="415">
        <f>'M17'!C6</f>
        <v>0</v>
      </c>
      <c r="D23" s="564" t="e">
        <f>'M17'!#REF!</f>
        <v>#REF!</v>
      </c>
      <c r="E23" s="503" t="str">
        <f>IFERROR(VLOOKUP(C23,N2000maatregelen!E:G,3,FALSE)," ")</f>
        <v xml:space="preserve"> </v>
      </c>
      <c r="F23" s="409">
        <f>'M17'!C9</f>
        <v>0</v>
      </c>
      <c r="G23" s="487">
        <f>ROUND('M17'!C10,4)</f>
        <v>0</v>
      </c>
      <c r="H23" s="413" t="e">
        <f>'M17'!C11</f>
        <v>#N/A</v>
      </c>
      <c r="I23" s="479">
        <f>ROUND('M17'!C212,2)</f>
        <v>0</v>
      </c>
      <c r="J23" s="484"/>
      <c r="K23" s="445"/>
      <c r="L23" s="484"/>
      <c r="M23" s="446"/>
      <c r="N23" s="484"/>
      <c r="O23" s="445"/>
      <c r="P23" s="486">
        <f t="shared" si="0"/>
        <v>0</v>
      </c>
      <c r="Q23" s="415" t="e">
        <f t="shared" si="1"/>
        <v>#N/A</v>
      </c>
      <c r="R23" s="447">
        <f t="shared" si="5"/>
        <v>0</v>
      </c>
      <c r="S23" s="456" t="str">
        <f t="shared" si="2"/>
        <v/>
      </c>
      <c r="T23" s="456" t="str">
        <f t="shared" si="3"/>
        <v/>
      </c>
    </row>
    <row r="24" spans="1:20" s="290" customFormat="1" x14ac:dyDescent="0.2">
      <c r="A24" s="459">
        <f>'M18'!D213</f>
        <v>0</v>
      </c>
      <c r="B24" s="415">
        <f>'M18'!C5</f>
        <v>0</v>
      </c>
      <c r="C24" s="415">
        <f>'M18'!C6</f>
        <v>0</v>
      </c>
      <c r="D24" s="564" t="e">
        <f>'M18'!#REF!</f>
        <v>#REF!</v>
      </c>
      <c r="E24" s="503" t="str">
        <f>IFERROR(VLOOKUP(C24,N2000maatregelen!E:G,3,FALSE)," ")</f>
        <v xml:space="preserve"> </v>
      </c>
      <c r="F24" s="409">
        <f>'M18'!C9</f>
        <v>0</v>
      </c>
      <c r="G24" s="487">
        <f>ROUND('M18'!C10,4)</f>
        <v>0</v>
      </c>
      <c r="H24" s="413" t="e">
        <f>'M18'!C11</f>
        <v>#N/A</v>
      </c>
      <c r="I24" s="479">
        <f>ROUND('M18'!C212,2)</f>
        <v>0</v>
      </c>
      <c r="J24" s="484"/>
      <c r="K24" s="445"/>
      <c r="L24" s="484"/>
      <c r="M24" s="446"/>
      <c r="N24" s="484"/>
      <c r="O24" s="445"/>
      <c r="P24" s="486">
        <f t="shared" si="0"/>
        <v>0</v>
      </c>
      <c r="Q24" s="415" t="e">
        <f t="shared" si="1"/>
        <v>#N/A</v>
      </c>
      <c r="R24" s="447">
        <f t="shared" si="5"/>
        <v>0</v>
      </c>
      <c r="S24" s="456" t="str">
        <f t="shared" si="2"/>
        <v/>
      </c>
      <c r="T24" s="456" t="str">
        <f t="shared" si="3"/>
        <v/>
      </c>
    </row>
    <row r="25" spans="1:20" s="290" customFormat="1" x14ac:dyDescent="0.2">
      <c r="A25" s="459">
        <f>'M19'!D213</f>
        <v>0</v>
      </c>
      <c r="B25" s="415">
        <f>'M19'!C5</f>
        <v>0</v>
      </c>
      <c r="C25" s="415">
        <f>'M19'!C6</f>
        <v>0</v>
      </c>
      <c r="D25" s="564" t="e">
        <f>'M19'!#REF!</f>
        <v>#REF!</v>
      </c>
      <c r="E25" s="503" t="str">
        <f>IFERROR(VLOOKUP(C25,N2000maatregelen!E:G,3,FALSE)," ")</f>
        <v xml:space="preserve"> </v>
      </c>
      <c r="F25" s="409">
        <f>'M19'!C9</f>
        <v>0</v>
      </c>
      <c r="G25" s="487">
        <f>ROUND('M19'!C10,4)</f>
        <v>0</v>
      </c>
      <c r="H25" s="413" t="e">
        <f>'M19'!C11</f>
        <v>#N/A</v>
      </c>
      <c r="I25" s="479">
        <f>ROUND('M19'!C212,2)</f>
        <v>0</v>
      </c>
      <c r="J25" s="484"/>
      <c r="K25" s="445"/>
      <c r="L25" s="484"/>
      <c r="M25" s="446"/>
      <c r="N25" s="484"/>
      <c r="O25" s="445"/>
      <c r="P25" s="486">
        <f t="shared" si="0"/>
        <v>0</v>
      </c>
      <c r="Q25" s="415" t="e">
        <f t="shared" si="1"/>
        <v>#N/A</v>
      </c>
      <c r="R25" s="447">
        <f t="shared" si="5"/>
        <v>0</v>
      </c>
      <c r="S25" s="456" t="str">
        <f t="shared" si="2"/>
        <v/>
      </c>
      <c r="T25" s="456" t="str">
        <f t="shared" si="3"/>
        <v/>
      </c>
    </row>
    <row r="26" spans="1:20" s="290" customFormat="1" x14ac:dyDescent="0.2">
      <c r="A26" s="459">
        <f>'M20'!D213</f>
        <v>0</v>
      </c>
      <c r="B26" s="415">
        <f>'M20'!C5</f>
        <v>0</v>
      </c>
      <c r="C26" s="415">
        <f>'M20'!C6</f>
        <v>0</v>
      </c>
      <c r="D26" s="564" t="e">
        <f>'M20'!#REF!</f>
        <v>#REF!</v>
      </c>
      <c r="E26" s="503" t="str">
        <f>IFERROR(VLOOKUP(C26,N2000maatregelen!E:G,3,FALSE)," ")</f>
        <v xml:space="preserve"> </v>
      </c>
      <c r="F26" s="409">
        <f>'M20'!C9</f>
        <v>0</v>
      </c>
      <c r="G26" s="487">
        <f>ROUND('M20'!C10,4)</f>
        <v>0</v>
      </c>
      <c r="H26" s="413" t="e">
        <f>'M20'!C11</f>
        <v>#N/A</v>
      </c>
      <c r="I26" s="479">
        <f>ROUND('M20'!C212,2)</f>
        <v>0</v>
      </c>
      <c r="J26" s="484"/>
      <c r="K26" s="445"/>
      <c r="L26" s="484"/>
      <c r="M26" s="446"/>
      <c r="N26" s="484"/>
      <c r="O26" s="445"/>
      <c r="P26" s="486">
        <f t="shared" si="0"/>
        <v>0</v>
      </c>
      <c r="Q26" s="415" t="e">
        <f t="shared" si="1"/>
        <v>#N/A</v>
      </c>
      <c r="R26" s="447">
        <f t="shared" si="5"/>
        <v>0</v>
      </c>
      <c r="S26" s="456" t="str">
        <f t="shared" si="2"/>
        <v/>
      </c>
      <c r="T26" s="456" t="str">
        <f t="shared" si="3"/>
        <v/>
      </c>
    </row>
    <row r="27" spans="1:20" s="290" customFormat="1" x14ac:dyDescent="0.2">
      <c r="A27" s="459">
        <f>'M21'!D213</f>
        <v>0</v>
      </c>
      <c r="B27" s="415">
        <f>'M21'!C5</f>
        <v>0</v>
      </c>
      <c r="C27" s="415">
        <f>'M21'!C6</f>
        <v>0</v>
      </c>
      <c r="D27" s="564" t="e">
        <f>'M21'!#REF!</f>
        <v>#REF!</v>
      </c>
      <c r="E27" s="503" t="str">
        <f>IFERROR(VLOOKUP(C27,N2000maatregelen!E:G,3,FALSE)," ")</f>
        <v xml:space="preserve"> </v>
      </c>
      <c r="F27" s="409">
        <f>'M21'!C9</f>
        <v>0</v>
      </c>
      <c r="G27" s="487">
        <f>ROUND('M21'!C10,4)</f>
        <v>0</v>
      </c>
      <c r="H27" s="413" t="e">
        <f>'M21'!C11</f>
        <v>#N/A</v>
      </c>
      <c r="I27" s="479">
        <f>ROUND('M21'!C212,2)</f>
        <v>0</v>
      </c>
      <c r="J27" s="484"/>
      <c r="K27" s="445"/>
      <c r="L27" s="484"/>
      <c r="M27" s="446"/>
      <c r="N27" s="484"/>
      <c r="O27" s="445"/>
      <c r="P27" s="486">
        <f>ROUND(J27+L27+N27,4)</f>
        <v>0</v>
      </c>
      <c r="Q27" s="415" t="e">
        <f t="shared" si="1"/>
        <v>#N/A</v>
      </c>
      <c r="R27" s="447">
        <f t="shared" si="5"/>
        <v>0</v>
      </c>
      <c r="S27" s="456" t="str">
        <f t="shared" si="2"/>
        <v/>
      </c>
      <c r="T27" s="456" t="str">
        <f t="shared" si="3"/>
        <v/>
      </c>
    </row>
    <row r="28" spans="1:20" s="290" customFormat="1" x14ac:dyDescent="0.2">
      <c r="A28" s="459">
        <f>'M22'!D213</f>
        <v>0</v>
      </c>
      <c r="B28" s="415">
        <f>'M22'!C5</f>
        <v>0</v>
      </c>
      <c r="C28" s="415">
        <f>'M22'!C6</f>
        <v>0</v>
      </c>
      <c r="D28" s="564" t="e">
        <f>'M22'!#REF!</f>
        <v>#REF!</v>
      </c>
      <c r="E28" s="503" t="str">
        <f>IFERROR(VLOOKUP(C28,N2000maatregelen!E:G,3,FALSE)," ")</f>
        <v xml:space="preserve"> </v>
      </c>
      <c r="F28" s="409">
        <f>'M22'!C9</f>
        <v>0</v>
      </c>
      <c r="G28" s="487">
        <f>ROUND('M22'!C10,4)</f>
        <v>0</v>
      </c>
      <c r="H28" s="413" t="e">
        <f>'M22'!C11</f>
        <v>#N/A</v>
      </c>
      <c r="I28" s="479">
        <f>ROUND('M22'!C212,2)</f>
        <v>0</v>
      </c>
      <c r="J28" s="484"/>
      <c r="K28" s="445"/>
      <c r="L28" s="484"/>
      <c r="M28" s="446"/>
      <c r="N28" s="484"/>
      <c r="O28" s="445"/>
      <c r="P28" s="486">
        <f>ROUND(J28+L28+N28,4)</f>
        <v>0</v>
      </c>
      <c r="Q28" s="415" t="e">
        <f t="shared" si="1"/>
        <v>#N/A</v>
      </c>
      <c r="R28" s="447">
        <f t="shared" si="5"/>
        <v>0</v>
      </c>
      <c r="S28" s="456" t="str">
        <f t="shared" si="2"/>
        <v/>
      </c>
      <c r="T28" s="456" t="str">
        <f t="shared" si="3"/>
        <v/>
      </c>
    </row>
    <row r="29" spans="1:20" s="290" customFormat="1" x14ac:dyDescent="0.2">
      <c r="A29" s="459">
        <f>'M23'!D213</f>
        <v>0</v>
      </c>
      <c r="B29" s="415" t="str">
        <f>'M23'!C5</f>
        <v>Bunder_en_Elsloërbos</v>
      </c>
      <c r="C29" s="415">
        <f>'M23'!C6</f>
        <v>0</v>
      </c>
      <c r="D29" s="564" t="e">
        <f>'M23'!#REF!</f>
        <v>#REF!</v>
      </c>
      <c r="E29" s="503" t="str">
        <f>IFERROR(VLOOKUP(C29,N2000maatregelen!E:G,3,FALSE)," ")</f>
        <v xml:space="preserve"> </v>
      </c>
      <c r="F29" s="409">
        <f>'M23'!C9</f>
        <v>0</v>
      </c>
      <c r="G29" s="487">
        <f>ROUND('M23'!C10,4)</f>
        <v>0</v>
      </c>
      <c r="H29" s="413" t="e">
        <f>'M23'!C11</f>
        <v>#N/A</v>
      </c>
      <c r="I29" s="479">
        <f>ROUND('M23'!C212,2)</f>
        <v>0</v>
      </c>
      <c r="J29" s="484"/>
      <c r="K29" s="445"/>
      <c r="L29" s="484"/>
      <c r="M29" s="446"/>
      <c r="N29" s="484"/>
      <c r="O29" s="445"/>
      <c r="P29" s="486">
        <f>ROUND(J29+L29+N29,4)</f>
        <v>0</v>
      </c>
      <c r="Q29" s="415" t="e">
        <f t="shared" si="1"/>
        <v>#N/A</v>
      </c>
      <c r="R29" s="447">
        <f t="shared" si="5"/>
        <v>0</v>
      </c>
      <c r="S29" s="456" t="str">
        <f t="shared" si="2"/>
        <v/>
      </c>
      <c r="T29" s="456" t="str">
        <f t="shared" si="3"/>
        <v/>
      </c>
    </row>
    <row r="30" spans="1:20" s="290" customFormat="1" x14ac:dyDescent="0.2">
      <c r="A30" s="459">
        <f>'M24'!D213</f>
        <v>0</v>
      </c>
      <c r="B30" s="415">
        <f>'M24'!C5</f>
        <v>0</v>
      </c>
      <c r="C30" s="415">
        <f>'M24'!C6</f>
        <v>0</v>
      </c>
      <c r="D30" s="564" t="e">
        <f>'M24'!#REF!</f>
        <v>#REF!</v>
      </c>
      <c r="E30" s="503" t="str">
        <f>IFERROR(VLOOKUP(C30,N2000maatregelen!E:G,3,FALSE)," ")</f>
        <v xml:space="preserve"> </v>
      </c>
      <c r="F30" s="409">
        <f>'M24'!C9</f>
        <v>0</v>
      </c>
      <c r="G30" s="487">
        <f>ROUND('M24'!C10,4)</f>
        <v>0</v>
      </c>
      <c r="H30" s="413" t="e">
        <f>'M24'!C11</f>
        <v>#N/A</v>
      </c>
      <c r="I30" s="479">
        <f>ROUND('M24'!C212,2)</f>
        <v>0</v>
      </c>
      <c r="J30" s="484"/>
      <c r="K30" s="445"/>
      <c r="L30" s="484"/>
      <c r="M30" s="446"/>
      <c r="N30" s="484"/>
      <c r="O30" s="445"/>
      <c r="P30" s="486">
        <f>ROUND(J30+L30+N30,4)</f>
        <v>0</v>
      </c>
      <c r="Q30" s="415" t="e">
        <f t="shared" si="1"/>
        <v>#N/A</v>
      </c>
      <c r="R30" s="447">
        <f t="shared" si="5"/>
        <v>0</v>
      </c>
      <c r="S30" s="456" t="str">
        <f t="shared" si="2"/>
        <v/>
      </c>
      <c r="T30" s="456" t="str">
        <f t="shared" si="3"/>
        <v/>
      </c>
    </row>
    <row r="31" spans="1:20" s="290" customFormat="1" x14ac:dyDescent="0.2">
      <c r="A31" s="459">
        <f>'M25'!D213</f>
        <v>0</v>
      </c>
      <c r="B31" s="415">
        <f>'M25'!C5</f>
        <v>0</v>
      </c>
      <c r="C31" s="415">
        <f>'M25'!C6</f>
        <v>0</v>
      </c>
      <c r="D31" s="564" t="e">
        <f>'M25'!#REF!</f>
        <v>#REF!</v>
      </c>
      <c r="E31" s="503" t="str">
        <f>IFERROR(VLOOKUP(C31,N2000maatregelen!E:G,3,FALSE)," ")</f>
        <v xml:space="preserve"> </v>
      </c>
      <c r="F31" s="409">
        <f>'M25'!C9</f>
        <v>0</v>
      </c>
      <c r="G31" s="487">
        <f>ROUND('M25'!C10,4)</f>
        <v>0</v>
      </c>
      <c r="H31" s="413" t="e">
        <f>'M25'!C11</f>
        <v>#N/A</v>
      </c>
      <c r="I31" s="479">
        <f>ROUND('M25'!C212,2)</f>
        <v>0</v>
      </c>
      <c r="J31" s="484"/>
      <c r="K31" s="445"/>
      <c r="L31" s="484"/>
      <c r="M31" s="446"/>
      <c r="N31" s="484"/>
      <c r="O31" s="445"/>
      <c r="P31" s="486">
        <f>ROUND(J31+L31+N31,4)</f>
        <v>0</v>
      </c>
      <c r="Q31" s="415" t="e">
        <f t="shared" si="1"/>
        <v>#N/A</v>
      </c>
      <c r="R31" s="447">
        <f t="shared" si="5"/>
        <v>0</v>
      </c>
      <c r="S31" s="456" t="str">
        <f t="shared" si="2"/>
        <v/>
      </c>
      <c r="T31" s="456" t="str">
        <f t="shared" si="3"/>
        <v/>
      </c>
    </row>
    <row r="32" spans="1:20" s="455" customFormat="1" ht="13.5" thickBot="1" x14ac:dyDescent="0.25">
      <c r="A32" s="448">
        <v>99</v>
      </c>
      <c r="B32" s="405" t="s">
        <v>166</v>
      </c>
      <c r="C32" s="405"/>
      <c r="D32" s="405"/>
      <c r="E32" s="405"/>
      <c r="F32" s="405"/>
      <c r="G32" s="449"/>
      <c r="H32" s="450"/>
      <c r="I32" s="451">
        <f>SUM(I7:I31)</f>
        <v>0</v>
      </c>
      <c r="J32" s="448"/>
      <c r="K32" s="452">
        <f>SUM(K7:K31)</f>
        <v>0</v>
      </c>
      <c r="L32" s="448"/>
      <c r="M32" s="477">
        <f>SUM(M7:M31)</f>
        <v>0</v>
      </c>
      <c r="N32" s="478"/>
      <c r="O32" s="452">
        <f>SUM(O7:O31)</f>
        <v>0</v>
      </c>
      <c r="P32" s="453"/>
      <c r="Q32" s="405"/>
      <c r="R32" s="454">
        <f>SUM(R7:R31)</f>
        <v>0</v>
      </c>
      <c r="S32" s="457"/>
      <c r="T32" s="458" t="str">
        <f t="shared" si="3"/>
        <v/>
      </c>
    </row>
    <row r="33" spans="9:18" x14ac:dyDescent="0.2">
      <c r="I33" s="378"/>
      <c r="K33" s="378"/>
      <c r="M33" s="378"/>
      <c r="N33" s="378"/>
      <c r="O33" s="378"/>
      <c r="R33" s="378"/>
    </row>
    <row r="34" spans="9:18" x14ac:dyDescent="0.2">
      <c r="I34" s="378"/>
      <c r="K34" s="378"/>
      <c r="M34" s="378"/>
      <c r="N34" s="378"/>
      <c r="O34" s="378"/>
      <c r="R34" s="378"/>
    </row>
    <row r="35" spans="9:18" x14ac:dyDescent="0.2">
      <c r="I35" s="378"/>
      <c r="K35" s="378"/>
      <c r="M35" s="378"/>
      <c r="N35" s="378"/>
      <c r="O35" s="378"/>
      <c r="R35" s="378"/>
    </row>
    <row r="36" spans="9:18" x14ac:dyDescent="0.2">
      <c r="I36" s="378"/>
      <c r="K36" s="378"/>
      <c r="M36" s="378"/>
      <c r="N36" s="378"/>
      <c r="O36" s="378"/>
      <c r="R36" s="378"/>
    </row>
    <row r="37" spans="9:18" x14ac:dyDescent="0.2">
      <c r="I37" s="378"/>
      <c r="K37" s="378"/>
      <c r="M37" s="378"/>
      <c r="N37" s="378"/>
      <c r="O37" s="378"/>
      <c r="R37" s="378"/>
    </row>
    <row r="38" spans="9:18" x14ac:dyDescent="0.2">
      <c r="I38" s="378"/>
      <c r="K38" s="378"/>
      <c r="M38" s="378"/>
      <c r="N38" s="378"/>
      <c r="O38" s="378"/>
      <c r="R38" s="378"/>
    </row>
    <row r="39" spans="9:18" x14ac:dyDescent="0.2">
      <c r="I39" s="378"/>
      <c r="K39" s="378"/>
      <c r="M39" s="378"/>
      <c r="N39" s="378"/>
      <c r="O39" s="378"/>
      <c r="R39" s="378"/>
    </row>
    <row r="40" spans="9:18" x14ac:dyDescent="0.2">
      <c r="I40" s="378"/>
      <c r="K40" s="378"/>
      <c r="M40" s="378"/>
      <c r="N40" s="378"/>
      <c r="O40" s="378"/>
      <c r="R40" s="378"/>
    </row>
    <row r="41" spans="9:18" x14ac:dyDescent="0.2">
      <c r="I41" s="378"/>
      <c r="K41" s="378"/>
      <c r="M41" s="378"/>
      <c r="N41" s="378"/>
      <c r="O41" s="378"/>
      <c r="R41" s="378"/>
    </row>
    <row r="42" spans="9:18" x14ac:dyDescent="0.2">
      <c r="I42" s="378"/>
      <c r="K42" s="378"/>
      <c r="M42" s="378"/>
      <c r="N42" s="378"/>
      <c r="O42" s="378"/>
      <c r="R42" s="378"/>
    </row>
    <row r="43" spans="9:18" x14ac:dyDescent="0.2">
      <c r="I43" s="378"/>
      <c r="K43" s="378"/>
      <c r="M43" s="378"/>
      <c r="N43" s="378"/>
      <c r="O43" s="378"/>
      <c r="R43" s="378"/>
    </row>
    <row r="44" spans="9:18" x14ac:dyDescent="0.2">
      <c r="I44" s="378"/>
      <c r="K44" s="378"/>
      <c r="M44" s="378"/>
      <c r="N44" s="378"/>
      <c r="O44" s="378"/>
      <c r="R44" s="378"/>
    </row>
    <row r="45" spans="9:18" x14ac:dyDescent="0.2">
      <c r="I45" s="378"/>
      <c r="K45" s="378"/>
      <c r="M45" s="378"/>
      <c r="N45" s="378"/>
      <c r="O45" s="378"/>
      <c r="R45" s="378"/>
    </row>
    <row r="46" spans="9:18" x14ac:dyDescent="0.2">
      <c r="I46" s="378"/>
      <c r="K46" s="378"/>
      <c r="M46" s="378"/>
      <c r="N46" s="378"/>
      <c r="O46" s="378"/>
      <c r="R46" s="378"/>
    </row>
    <row r="47" spans="9:18" x14ac:dyDescent="0.2">
      <c r="I47" s="378"/>
      <c r="K47" s="378"/>
      <c r="M47" s="378"/>
      <c r="N47" s="378"/>
      <c r="O47" s="378"/>
      <c r="R47" s="378"/>
    </row>
    <row r="48" spans="9:18" x14ac:dyDescent="0.2">
      <c r="I48" s="378"/>
      <c r="K48" s="378"/>
      <c r="M48" s="378"/>
      <c r="N48" s="378"/>
      <c r="O48" s="378"/>
      <c r="R48" s="378"/>
    </row>
    <row r="49" spans="9:18" x14ac:dyDescent="0.2">
      <c r="I49" s="378"/>
      <c r="K49" s="378"/>
      <c r="M49" s="378"/>
      <c r="N49" s="378"/>
      <c r="O49" s="378"/>
      <c r="R49" s="378"/>
    </row>
    <row r="50" spans="9:18" x14ac:dyDescent="0.2">
      <c r="I50" s="378"/>
      <c r="K50" s="378"/>
      <c r="M50" s="378"/>
      <c r="N50" s="378"/>
      <c r="O50" s="378"/>
      <c r="R50" s="378"/>
    </row>
    <row r="51" spans="9:18" x14ac:dyDescent="0.2">
      <c r="I51" s="378"/>
      <c r="K51" s="378"/>
      <c r="M51" s="378"/>
      <c r="N51" s="378"/>
      <c r="O51" s="378"/>
      <c r="R51" s="378"/>
    </row>
    <row r="52" spans="9:18" x14ac:dyDescent="0.2">
      <c r="I52" s="378"/>
      <c r="K52" s="378"/>
      <c r="M52" s="378"/>
      <c r="N52" s="378"/>
      <c r="O52" s="378"/>
      <c r="R52" s="378"/>
    </row>
    <row r="53" spans="9:18" x14ac:dyDescent="0.2">
      <c r="I53" s="378"/>
      <c r="K53" s="378"/>
      <c r="M53" s="378"/>
      <c r="N53" s="378"/>
      <c r="O53" s="378"/>
      <c r="R53" s="378"/>
    </row>
    <row r="54" spans="9:18" x14ac:dyDescent="0.2">
      <c r="I54" s="378"/>
      <c r="K54" s="378"/>
      <c r="M54" s="378"/>
      <c r="N54" s="378"/>
      <c r="O54" s="378"/>
      <c r="R54" s="378"/>
    </row>
    <row r="55" spans="9:18" x14ac:dyDescent="0.2">
      <c r="I55" s="378"/>
      <c r="K55" s="378"/>
      <c r="M55" s="378"/>
      <c r="N55" s="378"/>
      <c r="O55" s="378"/>
      <c r="R55" s="378"/>
    </row>
    <row r="56" spans="9:18" x14ac:dyDescent="0.2">
      <c r="I56" s="378"/>
      <c r="K56" s="378"/>
      <c r="M56" s="378"/>
      <c r="N56" s="378"/>
      <c r="O56" s="378"/>
      <c r="R56" s="378"/>
    </row>
    <row r="57" spans="9:18" x14ac:dyDescent="0.2">
      <c r="I57" s="378"/>
      <c r="K57" s="378"/>
      <c r="M57" s="378"/>
      <c r="N57" s="378"/>
      <c r="O57" s="378"/>
      <c r="R57" s="378"/>
    </row>
    <row r="58" spans="9:18" x14ac:dyDescent="0.2">
      <c r="I58" s="378"/>
      <c r="K58" s="378"/>
      <c r="M58" s="378"/>
      <c r="N58" s="378"/>
      <c r="O58" s="378"/>
      <c r="R58" s="378"/>
    </row>
    <row r="59" spans="9:18" x14ac:dyDescent="0.2">
      <c r="I59" s="378"/>
      <c r="K59" s="378"/>
      <c r="M59" s="378"/>
      <c r="N59" s="378"/>
      <c r="O59" s="378"/>
      <c r="R59" s="378"/>
    </row>
    <row r="60" spans="9:18" x14ac:dyDescent="0.2">
      <c r="I60" s="378"/>
      <c r="K60" s="378"/>
      <c r="M60" s="378"/>
      <c r="N60" s="378"/>
      <c r="O60" s="378"/>
      <c r="R60" s="378"/>
    </row>
    <row r="61" spans="9:18" x14ac:dyDescent="0.2">
      <c r="I61" s="378"/>
      <c r="K61" s="378"/>
      <c r="M61" s="378"/>
      <c r="N61" s="378"/>
      <c r="O61" s="378"/>
      <c r="R61" s="378"/>
    </row>
    <row r="62" spans="9:18" x14ac:dyDescent="0.2">
      <c r="I62" s="378"/>
      <c r="K62" s="378"/>
      <c r="M62" s="378"/>
      <c r="N62" s="378"/>
      <c r="O62" s="378"/>
      <c r="R62" s="378"/>
    </row>
    <row r="63" spans="9:18" x14ac:dyDescent="0.2">
      <c r="I63" s="378"/>
      <c r="K63" s="378"/>
      <c r="M63" s="378"/>
      <c r="N63" s="378"/>
      <c r="O63" s="378"/>
      <c r="R63" s="378"/>
    </row>
    <row r="64" spans="9:18" x14ac:dyDescent="0.2">
      <c r="I64" s="378"/>
      <c r="K64" s="378"/>
      <c r="M64" s="378"/>
      <c r="N64" s="378"/>
      <c r="O64" s="378"/>
      <c r="R64" s="378"/>
    </row>
    <row r="65" spans="9:18" x14ac:dyDescent="0.2">
      <c r="I65" s="378"/>
      <c r="K65" s="378"/>
      <c r="M65" s="378"/>
      <c r="N65" s="378"/>
      <c r="O65" s="378"/>
      <c r="R65" s="378"/>
    </row>
  </sheetData>
  <sheetProtection algorithmName="SHA-512" hashValue="nyFt1mmz3ZHlU/VSlrqIrIS56iA/hohlj2lhFYdtVBV7e+O9OE/Zl6yXwkInNVaARX4Tlu8GKM8FD36N7VPnvA==" saltValue="fSZP1nbwdQm8OQG/zTebjw==" spinCount="100000" sheet="1" formatRows="0"/>
  <autoFilter ref="A6:A32" xr:uid="{00000000-0009-0000-0000-000005000000}"/>
  <conditionalFormatting sqref="S10:T32">
    <cfRule type="cellIs" dxfId="351" priority="2" operator="equal">
      <formula>"VERDELING FOUT"</formula>
    </cfRule>
  </conditionalFormatting>
  <conditionalFormatting sqref="S7:T9">
    <cfRule type="cellIs" dxfId="350" priority="1" operator="equal">
      <formula>"VERDELING FOUT"</formula>
    </cfRule>
  </conditionalFormatting>
  <dataValidations count="1">
    <dataValidation type="decimal" allowBlank="1" showInputMessage="1" showErrorMessage="1" error="Vul hier een getal in" sqref="J10:O31" xr:uid="{00000000-0002-0000-0500-000000000000}">
      <formula1>0</formula1>
      <formula2>999999999</formula2>
    </dataValidation>
  </dataValidations>
  <pageMargins left="0.51181102362204722" right="0.31496062992125984" top="0.55118110236220474" bottom="0.55118110236220474" header="0.31496062992125984" footer="0.31496062992125984"/>
  <pageSetup paperSize="9" scale="49" orientation="landscape" r:id="rId1"/>
  <headerFooter>
    <oddFooter>&amp;L&amp;Z&amp;F&amp;R&amp;D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K26"/>
  <sheetViews>
    <sheetView tabSelected="1" workbookViewId="0">
      <selection activeCell="A2" sqref="A2"/>
    </sheetView>
  </sheetViews>
  <sheetFormatPr defaultRowHeight="12.75" x14ac:dyDescent="0.2"/>
  <sheetData>
    <row r="1" spans="1:11" ht="18" x14ac:dyDescent="0.25">
      <c r="A1" s="215" t="s">
        <v>124</v>
      </c>
    </row>
    <row r="2" spans="1:11" ht="18" x14ac:dyDescent="0.25">
      <c r="A2" s="215"/>
    </row>
    <row r="3" spans="1:11" ht="15.75" x14ac:dyDescent="0.25">
      <c r="A3" s="196" t="s">
        <v>136</v>
      </c>
      <c r="B3" s="221"/>
      <c r="C3" s="221"/>
      <c r="D3" s="221"/>
      <c r="E3" s="838" t="s">
        <v>188</v>
      </c>
      <c r="F3" s="839"/>
      <c r="G3" s="839"/>
      <c r="H3" s="839"/>
      <c r="I3" s="839"/>
      <c r="J3" s="839"/>
      <c r="K3" s="840"/>
    </row>
    <row r="4" spans="1:11" ht="18" x14ac:dyDescent="0.25">
      <c r="A4" s="219"/>
    </row>
    <row r="5" spans="1:11" x14ac:dyDescent="0.2">
      <c r="A5" s="200"/>
    </row>
    <row r="6" spans="1:11" ht="13.5" thickBot="1" x14ac:dyDescent="0.25">
      <c r="A6" s="216"/>
    </row>
    <row r="7" spans="1:11" ht="13.5" thickBot="1" x14ac:dyDescent="0.25">
      <c r="A7" s="197" t="s">
        <v>137</v>
      </c>
      <c r="D7" s="841"/>
      <c r="E7" s="842"/>
      <c r="F7" s="842"/>
      <c r="G7" s="842"/>
      <c r="H7" s="842"/>
      <c r="I7" s="842"/>
      <c r="J7" s="842"/>
      <c r="K7" s="843"/>
    </row>
    <row r="8" spans="1:11" ht="13.5" thickBot="1" x14ac:dyDescent="0.25">
      <c r="A8" s="197"/>
    </row>
    <row r="9" spans="1:11" s="2" customFormat="1" ht="13.5" thickBot="1" x14ac:dyDescent="0.25">
      <c r="A9" s="170" t="s">
        <v>138</v>
      </c>
      <c r="D9" s="844" t="s">
        <v>2983</v>
      </c>
      <c r="E9" s="845"/>
      <c r="F9" s="845"/>
      <c r="G9" s="845"/>
      <c r="H9" s="845"/>
      <c r="I9" s="845"/>
      <c r="J9" s="845"/>
      <c r="K9" s="846"/>
    </row>
    <row r="10" spans="1:11" ht="13.5" thickBot="1" x14ac:dyDescent="0.25">
      <c r="A10" s="197"/>
    </row>
    <row r="11" spans="1:11" ht="13.5" thickBot="1" x14ac:dyDescent="0.25">
      <c r="A11" s="197" t="s">
        <v>139</v>
      </c>
      <c r="D11" s="847"/>
      <c r="E11" s="848"/>
      <c r="F11" s="848"/>
      <c r="G11" s="849"/>
      <c r="H11" t="s">
        <v>147</v>
      </c>
    </row>
    <row r="12" spans="1:11" ht="13.5" thickBot="1" x14ac:dyDescent="0.25">
      <c r="A12" s="197"/>
    </row>
    <row r="13" spans="1:11" ht="13.5" thickBot="1" x14ac:dyDescent="0.25">
      <c r="A13" s="197" t="s">
        <v>140</v>
      </c>
      <c r="D13" s="847"/>
      <c r="E13" s="848"/>
      <c r="F13" s="848"/>
      <c r="G13" s="849"/>
      <c r="H13" t="s">
        <v>147</v>
      </c>
    </row>
    <row r="14" spans="1:11" ht="13.5" thickBot="1" x14ac:dyDescent="0.25">
      <c r="A14" s="197"/>
    </row>
    <row r="15" spans="1:11" ht="13.5" thickBot="1" x14ac:dyDescent="0.25">
      <c r="A15" s="197" t="s">
        <v>141</v>
      </c>
      <c r="D15" s="829"/>
      <c r="E15" s="830"/>
      <c r="F15" s="830"/>
      <c r="G15" s="831"/>
    </row>
    <row r="16" spans="1:11" ht="13.5" thickBot="1" x14ac:dyDescent="0.25">
      <c r="A16" s="197"/>
    </row>
    <row r="17" spans="1:8" ht="13.5" thickBot="1" x14ac:dyDescent="0.25">
      <c r="A17" s="197" t="s">
        <v>142</v>
      </c>
      <c r="C17" s="829"/>
      <c r="D17" s="830"/>
      <c r="E17" s="830"/>
      <c r="F17" s="830"/>
      <c r="G17" s="831"/>
      <c r="H17" t="s">
        <v>147</v>
      </c>
    </row>
    <row r="18" spans="1:8" ht="13.5" thickBot="1" x14ac:dyDescent="0.25">
      <c r="A18" s="197"/>
    </row>
    <row r="19" spans="1:8" x14ac:dyDescent="0.2">
      <c r="A19" s="220" t="s">
        <v>143</v>
      </c>
      <c r="C19" s="832"/>
      <c r="D19" s="833"/>
      <c r="E19" s="833"/>
      <c r="F19" s="833"/>
      <c r="G19" s="834"/>
    </row>
    <row r="20" spans="1:8" ht="13.5" thickBot="1" x14ac:dyDescent="0.25">
      <c r="C20" s="835"/>
      <c r="D20" s="836"/>
      <c r="E20" s="836"/>
      <c r="F20" s="836"/>
      <c r="G20" s="837"/>
    </row>
    <row r="21" spans="1:8" ht="13.5" thickBot="1" x14ac:dyDescent="0.25"/>
    <row r="22" spans="1:8" ht="13.5" thickBot="1" x14ac:dyDescent="0.25">
      <c r="A22" s="199" t="s">
        <v>144</v>
      </c>
      <c r="E22" s="371"/>
    </row>
    <row r="23" spans="1:8" x14ac:dyDescent="0.2">
      <c r="A23" s="197"/>
    </row>
    <row r="24" spans="1:8" x14ac:dyDescent="0.2">
      <c r="A24" s="218" t="s">
        <v>145</v>
      </c>
    </row>
    <row r="25" spans="1:8" x14ac:dyDescent="0.2">
      <c r="A25" s="216" t="s">
        <v>146</v>
      </c>
    </row>
    <row r="26" spans="1:8" x14ac:dyDescent="0.2">
      <c r="A26" s="198"/>
    </row>
  </sheetData>
  <sheetProtection algorithmName="SHA-512" hashValue="U4V4aSGJ6RoHj5QKy7PWZuO+VcIn5DCPs0Ohlx40y+b7Uk9mxHhbR9T1OiU37PfxAFBJrSi7KYqEZ/Gtx1x2Wg==" saltValue="KHhk1R4q2EGAt8LIP/8RSg==" spinCount="100000" sheet="1" objects="1" scenarios="1"/>
  <mergeCells count="8">
    <mergeCell ref="D15:G15"/>
    <mergeCell ref="C17:G17"/>
    <mergeCell ref="C19:G20"/>
    <mergeCell ref="E3:K3"/>
    <mergeCell ref="D7:K7"/>
    <mergeCell ref="D9:K9"/>
    <mergeCell ref="D11:G11"/>
    <mergeCell ref="D13:G13"/>
  </mergeCells>
  <dataValidations count="4">
    <dataValidation type="list" allowBlank="1" showInputMessage="1" showErrorMessage="1" prompt="Klik op zwarte driehoekje om de keuze ja/ nee te maken" sqref="E22" xr:uid="{00000000-0002-0000-0600-000000000000}">
      <formula1>"Ja,Nee"</formula1>
    </dataValidation>
    <dataValidation type="date" allowBlank="1" showInputMessage="1" showErrorMessage="1" error="datum moet tussen 1-1-2021 en 31-12-2027 liggen" prompt="voer datum in bijv 1-1-2027_x000a_" sqref="D13:G13" xr:uid="{00000000-0002-0000-0600-000001000000}">
      <formula1>44197</formula1>
      <formula2>46752</formula2>
    </dataValidation>
    <dataValidation type="date" allowBlank="1" showInputMessage="1" showErrorMessage="1" error="Datum moet tussen 1-1-2021 en 31-12-2027 liggen" prompt="voer datum in bijv 1-1-2025" sqref="D11:G11" xr:uid="{00000000-0002-0000-0600-000002000000}">
      <formula1>44197</formula1>
      <formula2>46752</formula2>
    </dataValidation>
    <dataValidation type="textLength" allowBlank="1" showInputMessage="1" showErrorMessage="1" error="tekst mag max 100 tekens lang zijn" prompt="Vul in: naam van de organisatie gevolgd door naam van de invuller en naam van de ondertekenaar" sqref="D7:K7" xr:uid="{00000000-0002-0000-0600-000003000000}">
      <formula1>0</formula1>
      <formula2>100</formula2>
    </dataValidation>
  </dataValidations>
  <pageMargins left="0.70866141732283472" right="0.70866141732283472" top="0.74803149606299213" bottom="0.74803149606299213" header="0.31496062992125984" footer="0.31496062992125984"/>
  <pageSetup paperSize="9" scale="96" orientation="landscape" r:id="rId1"/>
  <headerFooter>
    <oddFooter>&amp;L&amp;F&amp;R&amp;D,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N225"/>
  <sheetViews>
    <sheetView topLeftCell="A4" zoomScale="90" zoomScaleNormal="90" workbookViewId="0">
      <selection activeCell="D26" sqref="D25:D32"/>
    </sheetView>
  </sheetViews>
  <sheetFormatPr defaultRowHeight="12.75" x14ac:dyDescent="0.2"/>
  <cols>
    <col min="1" max="1" width="10.28515625" customWidth="1"/>
    <col min="2" max="2" width="27.7109375" customWidth="1"/>
    <col min="3" max="3" width="21.5703125" customWidth="1"/>
    <col min="4" max="4" width="19.7109375" customWidth="1"/>
    <col min="5" max="6" width="15.7109375" customWidth="1"/>
    <col min="7" max="7" width="15.28515625" customWidth="1"/>
    <col min="9" max="9" width="15.7109375" customWidth="1"/>
    <col min="10" max="10" width="12.140625" customWidth="1"/>
    <col min="11" max="11" width="12.140625" hidden="1" customWidth="1"/>
    <col min="12" max="13" width="12.140625" customWidth="1"/>
  </cols>
  <sheetData>
    <row r="1" spans="1:12" x14ac:dyDescent="0.2">
      <c r="A1" s="1" t="s">
        <v>277</v>
      </c>
      <c r="B1" s="2"/>
      <c r="C1" s="2"/>
      <c r="D1" s="2"/>
      <c r="E1" s="2"/>
      <c r="F1" s="2"/>
      <c r="G1" s="2"/>
      <c r="K1" s="2" t="s">
        <v>165</v>
      </c>
    </row>
    <row r="2" spans="1:12" ht="4.5" customHeight="1" x14ac:dyDescent="0.2">
      <c r="A2" s="1"/>
      <c r="B2" s="2"/>
      <c r="C2" s="2"/>
      <c r="D2" s="2"/>
      <c r="E2" s="2"/>
      <c r="F2" s="2"/>
      <c r="G2" s="2"/>
      <c r="K2" s="2"/>
    </row>
    <row r="3" spans="1:12" x14ac:dyDescent="0.2">
      <c r="A3" s="1" t="s">
        <v>4047</v>
      </c>
      <c r="B3" s="2"/>
      <c r="C3" s="2"/>
      <c r="D3" s="2"/>
      <c r="E3" s="2"/>
      <c r="F3" s="2"/>
      <c r="G3" s="2"/>
      <c r="K3" s="2"/>
    </row>
    <row r="4" spans="1:12" ht="4.5" customHeight="1" thickBot="1" x14ac:dyDescent="0.25">
      <c r="A4" s="1"/>
      <c r="B4" s="2"/>
      <c r="C4" s="2"/>
      <c r="D4" s="2"/>
      <c r="E4" s="2"/>
      <c r="F4" s="2"/>
      <c r="G4" s="2"/>
      <c r="K4" s="2"/>
    </row>
    <row r="5" spans="1:12" ht="13.5" thickBot="1" x14ac:dyDescent="0.25">
      <c r="A5" s="3" t="s">
        <v>1</v>
      </c>
      <c r="B5" s="4"/>
      <c r="C5" s="5"/>
      <c r="D5" s="2"/>
      <c r="E5" s="2"/>
      <c r="F5" s="2"/>
      <c r="G5" s="2"/>
      <c r="K5" s="2"/>
    </row>
    <row r="6" spans="1:12" ht="13.5" thickBot="1" x14ac:dyDescent="0.25">
      <c r="A6" s="3" t="s">
        <v>279</v>
      </c>
      <c r="B6" s="4"/>
      <c r="C6" s="463"/>
      <c r="D6" s="549" t="s">
        <v>2960</v>
      </c>
      <c r="E6" s="549"/>
      <c r="F6" s="549"/>
      <c r="G6" s="549"/>
      <c r="H6" s="549"/>
      <c r="I6" s="549"/>
      <c r="J6" s="549"/>
      <c r="K6" s="549"/>
      <c r="L6" s="549"/>
    </row>
    <row r="7" spans="1:12" ht="13.5" thickBot="1" x14ac:dyDescent="0.25">
      <c r="A7" s="25" t="s">
        <v>261</v>
      </c>
      <c r="B7" s="48"/>
      <c r="C7" s="464"/>
      <c r="D7" s="2"/>
      <c r="E7" s="2"/>
      <c r="F7" s="2"/>
      <c r="G7" s="2"/>
      <c r="K7" s="2"/>
    </row>
    <row r="8" spans="1:12" s="2" customFormat="1" ht="48.75" customHeight="1" x14ac:dyDescent="0.2">
      <c r="A8" s="563" t="s">
        <v>278</v>
      </c>
      <c r="B8" s="361"/>
      <c r="C8" s="768" t="str">
        <f>IFERROR(VLOOKUP(C6,N2000maatregelen!E:K,7,FALSE),"")</f>
        <v/>
      </c>
      <c r="D8" s="526"/>
      <c r="E8" s="527"/>
    </row>
    <row r="9" spans="1:12" s="2" customFormat="1" ht="39" customHeight="1" x14ac:dyDescent="0.2">
      <c r="A9" s="561" t="s">
        <v>220</v>
      </c>
      <c r="B9" s="562"/>
      <c r="C9" s="402"/>
      <c r="D9" s="403"/>
      <c r="E9" s="404"/>
    </row>
    <row r="10" spans="1:12" s="2" customFormat="1" x14ac:dyDescent="0.2">
      <c r="A10" s="396" t="s">
        <v>221</v>
      </c>
      <c r="B10" s="361"/>
      <c r="C10" s="488"/>
    </row>
    <row r="11" spans="1:12" s="2" customFormat="1" ht="13.5" thickBot="1" x14ac:dyDescent="0.25">
      <c r="A11" s="397" t="s">
        <v>222</v>
      </c>
      <c r="B11" s="398"/>
      <c r="C11" s="767" t="e">
        <f>VLOOKUP(C6,N2000maatregelen!E:T,16,FALSE)</f>
        <v>#N/A</v>
      </c>
    </row>
    <row r="12" spans="1:12" s="2" customFormat="1" x14ac:dyDescent="0.2">
      <c r="A12" s="769" t="s">
        <v>4045</v>
      </c>
      <c r="B12" s="770"/>
      <c r="C12" s="772"/>
    </row>
    <row r="13" spans="1:12" ht="13.5" thickBot="1" x14ac:dyDescent="0.25">
      <c r="A13" s="2"/>
      <c r="B13" s="2"/>
      <c r="C13" s="2"/>
      <c r="D13" s="2"/>
      <c r="E13" s="2"/>
      <c r="F13" s="2"/>
      <c r="G13" s="2"/>
      <c r="K13" s="2"/>
    </row>
    <row r="14" spans="1:12" ht="15.75" x14ac:dyDescent="0.25">
      <c r="A14" s="6" t="s">
        <v>2962</v>
      </c>
      <c r="B14" s="7"/>
      <c r="C14" s="7"/>
      <c r="D14" s="7"/>
      <c r="E14" s="7"/>
      <c r="F14" s="8"/>
      <c r="G14" s="9"/>
      <c r="K14" s="10"/>
    </row>
    <row r="15" spans="1:12" ht="6" customHeight="1" x14ac:dyDescent="0.25">
      <c r="A15" s="11"/>
      <c r="B15" s="12"/>
      <c r="C15" s="12"/>
      <c r="D15" s="12"/>
      <c r="E15" s="12"/>
      <c r="F15" s="13"/>
      <c r="G15" s="14"/>
      <c r="K15" s="10"/>
    </row>
    <row r="16" spans="1:12"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38">
        <f>ROUND(SUM(G25:G34),2)</f>
        <v>0</v>
      </c>
      <c r="K35" s="46"/>
    </row>
    <row r="36" spans="1:11" ht="6" customHeight="1" x14ac:dyDescent="0.2">
      <c r="A36" s="47"/>
      <c r="B36" s="48"/>
      <c r="C36" s="48"/>
      <c r="D36" s="48"/>
      <c r="E36" s="48"/>
      <c r="F36" s="48"/>
      <c r="G36" s="48"/>
      <c r="H36" s="195"/>
      <c r="K36" s="48"/>
    </row>
    <row r="37" spans="1:11" x14ac:dyDescent="0.2">
      <c r="A37" s="49" t="s">
        <v>6</v>
      </c>
      <c r="B37" s="50"/>
      <c r="C37" s="50"/>
      <c r="D37" s="50"/>
      <c r="E37" s="50"/>
      <c r="F37" s="50"/>
      <c r="G37" s="50"/>
      <c r="H37" s="195"/>
      <c r="K37" s="50"/>
    </row>
    <row r="38" spans="1:11" x14ac:dyDescent="0.2">
      <c r="A38" s="52" t="s">
        <v>7</v>
      </c>
      <c r="B38" s="53" t="s">
        <v>8</v>
      </c>
      <c r="C38" s="53"/>
      <c r="D38" s="53"/>
      <c r="E38" s="53"/>
      <c r="F38" s="53"/>
      <c r="G38" s="53"/>
      <c r="H38" s="195"/>
      <c r="K38" s="53"/>
    </row>
    <row r="39" spans="1:11" ht="26.1" customHeight="1" x14ac:dyDescent="0.2">
      <c r="A39" s="52" t="s">
        <v>9</v>
      </c>
      <c r="B39" s="852" t="s">
        <v>10</v>
      </c>
      <c r="C39" s="853"/>
      <c r="D39" s="853"/>
      <c r="E39" s="853"/>
      <c r="F39" s="853"/>
      <c r="G39" s="53"/>
      <c r="H39" s="195"/>
      <c r="K39" s="53"/>
    </row>
    <row r="40" spans="1:11" hidden="1" x14ac:dyDescent="0.2">
      <c r="A40" s="55"/>
      <c r="B40" s="56"/>
      <c r="C40" s="56"/>
      <c r="D40" s="56"/>
      <c r="E40" s="56"/>
      <c r="F40" s="56"/>
      <c r="G40" s="53"/>
      <c r="H40" s="195"/>
      <c r="K40" s="58"/>
    </row>
    <row r="41" spans="1:11" hidden="1" x14ac:dyDescent="0.2">
      <c r="A41" s="55"/>
      <c r="B41" s="542"/>
      <c r="C41" s="543"/>
      <c r="D41" s="56"/>
      <c r="E41" s="56"/>
      <c r="F41" s="56"/>
      <c r="G41" s="53"/>
      <c r="H41" s="195"/>
      <c r="K41" s="58"/>
    </row>
    <row r="42" spans="1:11" ht="13.5" hidden="1" thickBot="1" x14ac:dyDescent="0.25">
      <c r="A42" s="60" t="s">
        <v>11</v>
      </c>
      <c r="B42" s="61"/>
      <c r="C42" s="62"/>
      <c r="D42" s="62"/>
      <c r="E42" s="63"/>
      <c r="F42" s="539"/>
      <c r="G42" s="534"/>
      <c r="H42" s="195"/>
      <c r="K42" s="64"/>
    </row>
    <row r="43" spans="1:11" ht="5.25" hidden="1"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1.2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2964</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536"/>
      <c r="K63" s="48"/>
    </row>
    <row r="64" spans="1:11" x14ac:dyDescent="0.2">
      <c r="A64" s="49" t="s">
        <v>6</v>
      </c>
      <c r="B64" s="58"/>
      <c r="C64" s="58"/>
      <c r="D64" s="58"/>
      <c r="E64" s="58"/>
      <c r="F64" s="58"/>
      <c r="G64" s="58"/>
      <c r="H64" s="391"/>
      <c r="K64" s="58"/>
    </row>
    <row r="65" spans="1:12" x14ac:dyDescent="0.2">
      <c r="A65" s="530" t="s">
        <v>2923</v>
      </c>
      <c r="B65" s="852" t="s">
        <v>2925</v>
      </c>
      <c r="C65" s="853"/>
      <c r="D65" s="853"/>
      <c r="E65" s="853"/>
      <c r="F65" s="853"/>
      <c r="G65" s="112"/>
      <c r="H65" s="112"/>
    </row>
    <row r="66" spans="1:12" s="391" customFormat="1" x14ac:dyDescent="0.2">
      <c r="A66" s="530" t="s">
        <v>2924</v>
      </c>
      <c r="B66" s="852" t="s">
        <v>2933</v>
      </c>
      <c r="C66" s="853"/>
      <c r="D66" s="853"/>
      <c r="E66" s="853"/>
      <c r="F66" s="853"/>
      <c r="G66" s="48"/>
      <c r="H66" s="531"/>
    </row>
    <row r="67" spans="1:12" ht="3" customHeight="1" thickBot="1" x14ac:dyDescent="0.3">
      <c r="A67" s="86"/>
      <c r="B67" s="74"/>
      <c r="C67" s="74"/>
      <c r="D67" s="75"/>
      <c r="E67" s="75"/>
      <c r="F67" s="75"/>
      <c r="G67" s="77"/>
      <c r="H67" s="77"/>
    </row>
    <row r="68" spans="1:12" ht="16.5" thickBot="1" x14ac:dyDescent="0.3">
      <c r="A68" s="205" t="s">
        <v>13</v>
      </c>
      <c r="B68" s="211"/>
      <c r="C68" s="211"/>
      <c r="D68" s="211"/>
      <c r="E68" s="208"/>
      <c r="F68" s="212"/>
      <c r="G68" s="213"/>
      <c r="H68" s="213"/>
      <c r="I68" s="214"/>
    </row>
    <row r="69" spans="1:12" ht="7.5" customHeight="1" x14ac:dyDescent="0.25">
      <c r="A69" s="11"/>
      <c r="B69" s="75"/>
      <c r="C69" s="75"/>
      <c r="D69" s="75"/>
      <c r="E69" s="75"/>
      <c r="F69" s="75"/>
      <c r="G69" s="75"/>
      <c r="H69" s="75"/>
    </row>
    <row r="70" spans="1:12" x14ac:dyDescent="0.2">
      <c r="A70" s="25" t="s">
        <v>14</v>
      </c>
      <c r="B70" s="87"/>
      <c r="C70" s="87"/>
      <c r="D70" s="87"/>
      <c r="E70" s="87"/>
      <c r="F70" s="87"/>
      <c r="G70" s="87"/>
      <c r="H70" s="19"/>
    </row>
    <row r="71" spans="1:12" ht="5.25" customHeight="1" x14ac:dyDescent="0.2">
      <c r="A71" s="25"/>
      <c r="B71" s="87"/>
      <c r="C71" s="87"/>
      <c r="D71" s="87"/>
      <c r="E71" s="87"/>
      <c r="F71" s="87"/>
      <c r="G71" s="87"/>
      <c r="H71" s="19"/>
    </row>
    <row r="72" spans="1:12" x14ac:dyDescent="0.2">
      <c r="A72" s="20" t="s">
        <v>15</v>
      </c>
      <c r="B72" s="19"/>
      <c r="C72" s="19"/>
      <c r="D72" s="19"/>
      <c r="E72" s="19"/>
      <c r="F72" s="19"/>
      <c r="G72" s="19"/>
      <c r="H72" s="19"/>
    </row>
    <row r="73" spans="1:12" ht="5.25" customHeight="1" x14ac:dyDescent="0.2">
      <c r="A73" s="20"/>
      <c r="B73" s="19"/>
      <c r="C73" s="19"/>
      <c r="D73" s="19"/>
      <c r="E73" s="19"/>
      <c r="F73" s="19"/>
      <c r="G73" s="19"/>
      <c r="H73" s="19"/>
    </row>
    <row r="74" spans="1:12" x14ac:dyDescent="0.2">
      <c r="A74" s="88" t="s">
        <v>16</v>
      </c>
      <c r="B74" s="19" t="s">
        <v>17</v>
      </c>
      <c r="C74" s="48"/>
      <c r="D74" s="19"/>
      <c r="E74" s="19"/>
      <c r="F74" s="19"/>
      <c r="G74" s="19"/>
      <c r="H74" s="19"/>
    </row>
    <row r="75" spans="1:12" ht="3" customHeight="1" x14ac:dyDescent="0.2">
      <c r="A75" s="89"/>
      <c r="B75" s="19"/>
      <c r="C75" s="48"/>
      <c r="D75" s="19"/>
      <c r="E75" s="19"/>
      <c r="F75" s="19"/>
      <c r="G75" s="19"/>
      <c r="H75" s="19"/>
    </row>
    <row r="76" spans="1:12" x14ac:dyDescent="0.2">
      <c r="A76" s="88" t="s">
        <v>16</v>
      </c>
      <c r="B76" s="90" t="s">
        <v>18</v>
      </c>
      <c r="C76" s="48"/>
      <c r="D76" s="19"/>
      <c r="E76" s="19"/>
      <c r="F76" s="19"/>
      <c r="G76" s="19"/>
      <c r="H76" s="19"/>
    </row>
    <row r="77" spans="1:12" ht="14.25" x14ac:dyDescent="0.2">
      <c r="A77" s="91" t="s">
        <v>19</v>
      </c>
      <c r="B77" s="92"/>
      <c r="C77" s="93"/>
      <c r="D77" s="10"/>
      <c r="E77" s="48"/>
      <c r="F77" s="48"/>
      <c r="G77" s="48"/>
      <c r="H77" s="48"/>
    </row>
    <row r="78" spans="1:12" ht="39.75" customHeight="1" x14ac:dyDescent="0.2">
      <c r="A78" s="82"/>
      <c r="B78" s="94" t="s">
        <v>20</v>
      </c>
      <c r="C78" s="69" t="s">
        <v>21</v>
      </c>
      <c r="D78" s="69" t="s">
        <v>22</v>
      </c>
      <c r="E78" s="95" t="s">
        <v>23</v>
      </c>
      <c r="F78" s="95" t="s">
        <v>24</v>
      </c>
      <c r="G78" s="95" t="s">
        <v>25</v>
      </c>
      <c r="H78" s="96" t="s">
        <v>26</v>
      </c>
      <c r="I78" s="186" t="s">
        <v>4</v>
      </c>
      <c r="J78" s="455" t="s">
        <v>2952</v>
      </c>
    </row>
    <row r="79" spans="1:12" x14ac:dyDescent="0.2">
      <c r="A79" s="82"/>
      <c r="B79" s="97"/>
      <c r="C79" s="97"/>
      <c r="D79" s="98" t="s">
        <v>27</v>
      </c>
      <c r="E79" s="99" t="s">
        <v>28</v>
      </c>
      <c r="F79" s="99" t="s">
        <v>29</v>
      </c>
      <c r="G79" s="97" t="s">
        <v>30</v>
      </c>
      <c r="H79" s="99" t="s">
        <v>31</v>
      </c>
      <c r="I79" s="187" t="s">
        <v>114</v>
      </c>
    </row>
    <row r="80" spans="1:12" x14ac:dyDescent="0.2">
      <c r="A80" s="82"/>
      <c r="B80" s="306"/>
      <c r="C80" s="472"/>
      <c r="D80" s="474"/>
      <c r="E80" s="480"/>
      <c r="F80" s="101">
        <f>0.1*D80</f>
        <v>0</v>
      </c>
      <c r="G80" s="102">
        <f>IF(E80=0,0,(D80-F80)/E80)</f>
        <v>0</v>
      </c>
      <c r="H80" s="481">
        <v>1</v>
      </c>
      <c r="I80" s="83">
        <f>G80*H80</f>
        <v>0</v>
      </c>
      <c r="J80" s="556">
        <f>K80</f>
        <v>0</v>
      </c>
      <c r="K80" s="255">
        <f>I80</f>
        <v>0</v>
      </c>
      <c r="L80" s="544"/>
    </row>
    <row r="81" spans="1:11" x14ac:dyDescent="0.2">
      <c r="A81" s="82"/>
      <c r="B81" s="306"/>
      <c r="C81" s="472"/>
      <c r="D81" s="474"/>
      <c r="E81" s="480"/>
      <c r="F81" s="101">
        <f t="shared" ref="F81:F89" si="9">0.1*D81</f>
        <v>0</v>
      </c>
      <c r="G81" s="102">
        <f t="shared" ref="G81:G89" si="10">IF(E81=0,0,(D81-F81)/E81)</f>
        <v>0</v>
      </c>
      <c r="H81" s="481">
        <v>1</v>
      </c>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v>1</v>
      </c>
      <c r="I82" s="83">
        <f t="shared" si="11"/>
        <v>0</v>
      </c>
      <c r="J82" s="556">
        <f t="shared" si="12"/>
        <v>0</v>
      </c>
      <c r="K82" s="255">
        <f t="shared" si="13"/>
        <v>0</v>
      </c>
    </row>
    <row r="83" spans="1:11" x14ac:dyDescent="0.2">
      <c r="A83" s="82"/>
      <c r="B83" s="306"/>
      <c r="C83" s="472"/>
      <c r="D83" s="474"/>
      <c r="E83" s="480"/>
      <c r="F83" s="101">
        <f t="shared" si="9"/>
        <v>0</v>
      </c>
      <c r="G83" s="102">
        <f t="shared" si="10"/>
        <v>0</v>
      </c>
      <c r="H83" s="481">
        <v>1</v>
      </c>
      <c r="I83" s="83">
        <f t="shared" si="11"/>
        <v>0</v>
      </c>
      <c r="J83" s="556">
        <f t="shared" si="12"/>
        <v>0</v>
      </c>
      <c r="K83" s="255">
        <f t="shared" si="13"/>
        <v>0</v>
      </c>
    </row>
    <row r="84" spans="1:11" x14ac:dyDescent="0.2">
      <c r="A84" s="82"/>
      <c r="B84" s="306"/>
      <c r="C84" s="472"/>
      <c r="D84" s="474"/>
      <c r="E84" s="480"/>
      <c r="F84" s="101">
        <f t="shared" si="9"/>
        <v>0</v>
      </c>
      <c r="G84" s="102">
        <f t="shared" si="10"/>
        <v>0</v>
      </c>
      <c r="H84" s="481">
        <v>1</v>
      </c>
      <c r="I84" s="83">
        <f t="shared" si="11"/>
        <v>0</v>
      </c>
      <c r="J84" s="556">
        <f t="shared" si="12"/>
        <v>0</v>
      </c>
      <c r="K84" s="255">
        <f t="shared" si="13"/>
        <v>0</v>
      </c>
    </row>
    <row r="85" spans="1:11" x14ac:dyDescent="0.2">
      <c r="A85" s="82"/>
      <c r="B85" s="306"/>
      <c r="C85" s="472"/>
      <c r="D85" s="474"/>
      <c r="E85" s="480"/>
      <c r="F85" s="101">
        <f t="shared" si="9"/>
        <v>0</v>
      </c>
      <c r="G85" s="102">
        <f t="shared" si="10"/>
        <v>0</v>
      </c>
      <c r="H85" s="481">
        <v>1</v>
      </c>
      <c r="I85" s="83">
        <f t="shared" si="11"/>
        <v>0</v>
      </c>
      <c r="J85" s="556">
        <f t="shared" si="12"/>
        <v>0</v>
      </c>
      <c r="K85" s="255">
        <f t="shared" si="13"/>
        <v>0</v>
      </c>
    </row>
    <row r="86" spans="1:11" x14ac:dyDescent="0.2">
      <c r="A86" s="82"/>
      <c r="B86" s="306"/>
      <c r="C86" s="472"/>
      <c r="D86" s="474"/>
      <c r="E86" s="480"/>
      <c r="F86" s="101">
        <f t="shared" si="9"/>
        <v>0</v>
      </c>
      <c r="G86" s="102">
        <f t="shared" si="10"/>
        <v>0</v>
      </c>
      <c r="H86" s="481">
        <v>1</v>
      </c>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v>1</v>
      </c>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337">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dht2HR27EBO3/+8Hf+U2YiXW3VyUXsmkvgzDrh5hHqCcLGTmzDpCvExsThl9bMbHWfIrrjxuszk1DgZ/j65qhQ==" saltValue="f6lyA8XWNGAyTiVwlEgCOw==" spinCount="100000" sheet="1" formatRows="0" insertRows="0"/>
  <mergeCells count="17">
    <mergeCell ref="B39:F39"/>
    <mergeCell ref="B154:C154"/>
    <mergeCell ref="B65:F65"/>
    <mergeCell ref="B66:F66"/>
    <mergeCell ref="B51:C51"/>
    <mergeCell ref="B90:C90"/>
    <mergeCell ref="B111:C111"/>
    <mergeCell ref="D206:E206"/>
    <mergeCell ref="D200:E200"/>
    <mergeCell ref="D202:E202"/>
    <mergeCell ref="D204:E204"/>
    <mergeCell ref="D194:E194"/>
    <mergeCell ref="D192:E192"/>
    <mergeCell ref="D193:E193"/>
    <mergeCell ref="B124:C124"/>
    <mergeCell ref="B139:C139"/>
    <mergeCell ref="D139:E139"/>
  </mergeCells>
  <conditionalFormatting sqref="B218">
    <cfRule type="cellIs" dxfId="349" priority="15" operator="notEqual">
      <formula>0</formula>
    </cfRule>
  </conditionalFormatting>
  <conditionalFormatting sqref="E80">
    <cfRule type="cellIs" dxfId="348" priority="14" operator="greaterThan">
      <formula>3</formula>
    </cfRule>
  </conditionalFormatting>
  <conditionalFormatting sqref="E81:E89">
    <cfRule type="cellIs" dxfId="347" priority="13" operator="greaterThan">
      <formula>3</formula>
    </cfRule>
  </conditionalFormatting>
  <conditionalFormatting sqref="H25">
    <cfRule type="containsBlanks" dxfId="346" priority="11">
      <formula>LEN(TRIM(H25))=0</formula>
    </cfRule>
  </conditionalFormatting>
  <conditionalFormatting sqref="H26:H34">
    <cfRule type="containsBlanks" dxfId="345" priority="10">
      <formula>LEN(TRIM(H26))=0</formula>
    </cfRule>
  </conditionalFormatting>
  <conditionalFormatting sqref="G52:G61">
    <cfRule type="containsBlanks" dxfId="344" priority="9">
      <formula>LEN(TRIM(G52))=0</formula>
    </cfRule>
  </conditionalFormatting>
  <conditionalFormatting sqref="J80:J89">
    <cfRule type="containsBlanks" dxfId="343" priority="8">
      <formula>LEN(TRIM(J80))=0</formula>
    </cfRule>
  </conditionalFormatting>
  <conditionalFormatting sqref="G112:G123">
    <cfRule type="containsBlanks" dxfId="342" priority="7">
      <formula>LEN(TRIM(G112))=0</formula>
    </cfRule>
  </conditionalFormatting>
  <conditionalFormatting sqref="G140:G153">
    <cfRule type="containsBlanks" dxfId="341" priority="6">
      <formula>LEN(TRIM(G140))=0</formula>
    </cfRule>
  </conditionalFormatting>
  <conditionalFormatting sqref="E169:E178">
    <cfRule type="containsBlanks" dxfId="340" priority="5">
      <formula>LEN(TRIM(E169))=0</formula>
    </cfRule>
  </conditionalFormatting>
  <conditionalFormatting sqref="C11:C12">
    <cfRule type="containsErrors" dxfId="339" priority="3">
      <formula>ISERROR(C11)</formula>
    </cfRule>
  </conditionalFormatting>
  <conditionalFormatting sqref="A12:B12">
    <cfRule type="expression" dxfId="338" priority="2">
      <formula>IF(C11="Overig",1,0)</formula>
    </cfRule>
  </conditionalFormatting>
  <conditionalFormatting sqref="C12">
    <cfRule type="expression" dxfId="337" priority="1">
      <formula>IF(C11="Overig",1,0)</formula>
    </cfRule>
  </conditionalFormatting>
  <dataValidations xWindow="368" yWindow="354" count="15">
    <dataValidation type="decimal" allowBlank="1" showInputMessage="1" showErrorMessage="1" errorTitle="getal invoeren" error="hier kunt u alleen een getal invoeren" sqref="C10" xr:uid="{00000000-0002-0000-0700-000000000000}">
      <formula1>0</formula1>
      <formula2>99999999</formula2>
    </dataValidation>
    <dataValidation type="list" allowBlank="1" showInputMessage="1" showErrorMessage="1" sqref="C5" xr:uid="{00000000-0002-0000-0700-000001000000}">
      <formula1>Gebied</formula1>
    </dataValidation>
    <dataValidation type="list" allowBlank="1" showInputMessage="1" showErrorMessage="1" sqref="C6" xr:uid="{00000000-0002-0000-0700-000002000000}">
      <formula1>INDIRECT(C5)</formula1>
    </dataValidation>
    <dataValidation type="decimal" allowBlank="1" showInputMessage="1" showErrorMessage="1" errorTitle="Foute invoer:" error="Getal moet tussen de 0 en 15 liggen_x000a_" prompt="voer een getal tussen de 0 en 15 in" sqref="B46" xr:uid="{00000000-0002-0000-0700-000003000000}">
      <formula1>0</formula1>
      <formula2>15</formula2>
    </dataValidation>
    <dataValidation type="decimal" allowBlank="1" showInputMessage="1" showErrorMessage="1" errorTitle="Fout" error="Vul hier een getal in" sqref="D80:D89 F207:F211 D112:D123 F112:F123 F140:F153 F195:F199 F201 F203 F205" xr:uid="{00000000-0002-0000-0700-000004000000}">
      <formula1>0</formula1>
      <formula2>99999999</formula2>
    </dataValidation>
    <dataValidation type="textLength" allowBlank="1" showInputMessage="1" showErrorMessage="1" error="te veel tekens gebruikt: maximaal 100" prompt="MAXIMAAL 100 TEKENS" sqref="C9" xr:uid="{00000000-0002-0000-0700-000005000000}">
      <formula1>0</formula1>
      <formula2>100</formula2>
    </dataValidation>
    <dataValidation type="date" allowBlank="1" showInputMessage="1" showErrorMessage="1" error="datum niet correct ingevoerd_x000a_" prompt="bijv. 1-1-2021_x000a_" sqref="C7" xr:uid="{00000000-0002-0000-0700-000006000000}">
      <formula1>44197</formula1>
      <formula2>46023</formula2>
    </dataValidation>
    <dataValidation type="textLength" allowBlank="1" showInputMessage="1" showErrorMessage="1" error="tekst mag maximaal 100 tekens lang zijn_x000a_" sqref="B25:B34 B52:B61 B80:B89 B112:B123 B140:B153 D140:D153 D195:D199 D201 D203 D205 D207:D211" xr:uid="{00000000-0002-0000-0700-000007000000}">
      <formula1>0</formula1>
      <formula2>100</formula2>
    </dataValidation>
    <dataValidation type="decimal" allowBlank="1" showInputMessage="1" showErrorMessage="1" error="hier een getal invullen" sqref="D53:D61 B170:B178 C25:D34" xr:uid="{00000000-0002-0000-0700-000008000000}">
      <formula1>0</formula1>
      <formula2>999999</formula2>
    </dataValidation>
    <dataValidation type="date" allowBlank="1" showInputMessage="1" showErrorMessage="1" error="datum niet correct ingevoerd_x000a_" prompt="bijv. 1-1-2021_x000a_" sqref="C81:C89" xr:uid="{00000000-0002-0000-0700-000009000000}">
      <formula1>1</formula1>
      <formula2>45658</formula2>
    </dataValidation>
    <dataValidation type="decimal" allowBlank="1" showInputMessage="1" showErrorMessage="1" prompt="voorbeeld 1,1 uur= 1,1*60= 1 uur en 6 minuten" sqref="B169 D52" xr:uid="{00000000-0002-0000-0700-00000A000000}">
      <formula1>0</formula1>
      <formula2>999999999</formula2>
    </dataValidation>
    <dataValidation type="decimal" allowBlank="1" showInputMessage="1" showErrorMessage="1" error="vul hier een getal in" sqref="F193" xr:uid="{00000000-0002-0000-0700-00000B000000}">
      <formula1>0</formula1>
      <formula2>999999999</formula2>
    </dataValidation>
    <dataValidation type="date" allowBlank="1" showInputMessage="1" showErrorMessage="1" error="datum niet correct ingevoerd_x000a_" prompt="bijv. 1-1-2021_x000a_" sqref="C80" xr:uid="{00000000-0002-0000-0700-00000C000000}">
      <formula1>18264</formula1>
      <formula2>45658</formula2>
    </dataValidation>
    <dataValidation type="custom" allowBlank="1" showInputMessage="1" showErrorMessage="1" errorTitle="Fout" error="Duur van het project mag niet groter zijn dan de afschrijvingstermijn_x000a_" sqref="H80:H89" xr:uid="{00000000-0002-0000-0700-00000D000000}">
      <formula1>H80&lt;=E80</formula1>
    </dataValidation>
    <dataValidation type="custom" allowBlank="1" showInputMessage="1" showErrorMessage="1" error="Afschrijving mag niet hoger 3 jaar zijn en niet hoger dan de projectduur." prompt="afschrijvingstermijn tussen 0-3 jaar" sqref="E80:E89" xr:uid="{00000000-0002-0000-0700-00000E000000}">
      <formula1>E80&lt;=H80</formula1>
    </dataValidation>
  </dataValidations>
  <hyperlinks>
    <hyperlink ref="C215" location="'Printblad totaal'!A1" display="'Printblad totaal'!A1" xr:uid="{00000000-0004-0000-0700-000000000000}"/>
    <hyperlink ref="C216" location="'Printblad gebieden'!A1" display="'Printblad gebieden'!A1" xr:uid="{00000000-0004-0000-0700-000001000000}"/>
  </hyperlinks>
  <pageMargins left="0.70866141732283472" right="0.70866141732283472" top="0.74803149606299213" bottom="0.74803149606299213" header="0.31496062992125984" footer="0.31496062992125984"/>
  <pageSetup paperSize="9" scale="64"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2" id="{F94AE1E4-FDE5-4A51-BC27-A353B4BF0E46}">
            <xm:f>'test dubbele maatregels'!$D2&gt;1</xm:f>
            <x14:dxf>
              <numFmt numFmtId="0" formatCode="General"/>
              <fill>
                <patternFill>
                  <bgColor rgb="FFFF0000"/>
                </patternFill>
              </fill>
            </x14:dxf>
          </x14:cfRule>
          <xm:sqref>D6:M6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2" x14ac:dyDescent="0.2">
      <c r="A1" s="1" t="s">
        <v>277</v>
      </c>
      <c r="B1" s="2"/>
      <c r="C1" s="2"/>
      <c r="D1" s="2"/>
      <c r="E1" s="2"/>
      <c r="F1" s="2"/>
      <c r="G1" s="2"/>
      <c r="K1" s="2" t="s">
        <v>165</v>
      </c>
    </row>
    <row r="2" spans="1:12" ht="4.5" customHeight="1" x14ac:dyDescent="0.2">
      <c r="A2" s="1"/>
      <c r="B2" s="2"/>
      <c r="C2" s="2"/>
      <c r="D2" s="2"/>
      <c r="E2" s="2"/>
      <c r="F2" s="2"/>
      <c r="G2" s="2"/>
      <c r="K2" s="2"/>
    </row>
    <row r="3" spans="1:12" x14ac:dyDescent="0.2">
      <c r="A3" s="1" t="s">
        <v>4047</v>
      </c>
      <c r="B3" s="2"/>
      <c r="C3" s="2"/>
      <c r="D3" s="2"/>
      <c r="E3" s="2"/>
      <c r="F3" s="2"/>
      <c r="G3" s="2"/>
      <c r="K3" s="2"/>
    </row>
    <row r="4" spans="1:12" ht="4.5" customHeight="1" thickBot="1" x14ac:dyDescent="0.25">
      <c r="A4" s="1"/>
      <c r="B4" s="2"/>
      <c r="C4" s="2"/>
      <c r="D4" s="2"/>
      <c r="E4" s="2"/>
      <c r="F4" s="2"/>
      <c r="G4" s="2"/>
      <c r="K4" s="2"/>
    </row>
    <row r="5" spans="1:12" ht="13.5" thickBot="1" x14ac:dyDescent="0.25">
      <c r="A5" s="3" t="s">
        <v>1</v>
      </c>
      <c r="B5" s="4"/>
      <c r="C5" s="5"/>
      <c r="D5" s="2"/>
      <c r="E5" s="2"/>
      <c r="F5" s="2"/>
      <c r="G5" s="2"/>
      <c r="K5" s="2"/>
    </row>
    <row r="6" spans="1:12" ht="13.5" thickBot="1" x14ac:dyDescent="0.25">
      <c r="A6" s="3" t="s">
        <v>279</v>
      </c>
      <c r="B6" s="4"/>
      <c r="C6" s="463"/>
      <c r="D6" s="565" t="s">
        <v>2959</v>
      </c>
      <c r="E6" s="549"/>
      <c r="F6" s="549"/>
      <c r="G6" s="549"/>
      <c r="H6" s="549"/>
      <c r="I6" s="549"/>
      <c r="J6" s="549"/>
      <c r="K6" s="549"/>
      <c r="L6" s="549"/>
    </row>
    <row r="7" spans="1:12" ht="13.5" thickBot="1" x14ac:dyDescent="0.25">
      <c r="A7" s="25" t="s">
        <v>261</v>
      </c>
      <c r="B7" s="48"/>
      <c r="C7" s="464"/>
      <c r="D7" s="2"/>
      <c r="E7" s="2"/>
      <c r="F7" s="2"/>
      <c r="G7" s="2"/>
      <c r="K7" s="2"/>
    </row>
    <row r="8" spans="1:12" s="2" customFormat="1" ht="48.75" customHeight="1" x14ac:dyDescent="0.2">
      <c r="A8" s="399" t="s">
        <v>278</v>
      </c>
      <c r="B8" s="401"/>
      <c r="C8" s="768" t="str">
        <f>IFERROR(VLOOKUP(C6,N2000maatregelen!E:K,7,FALSE),"")</f>
        <v/>
      </c>
      <c r="D8" s="526"/>
      <c r="E8" s="527"/>
    </row>
    <row r="9" spans="1:12" s="2" customFormat="1" ht="39" customHeight="1" x14ac:dyDescent="0.2">
      <c r="A9" s="399" t="s">
        <v>220</v>
      </c>
      <c r="B9" s="400"/>
      <c r="C9" s="402"/>
      <c r="D9" s="403"/>
      <c r="E9" s="404"/>
    </row>
    <row r="10" spans="1:12" s="2" customFormat="1" x14ac:dyDescent="0.2">
      <c r="A10" s="396" t="s">
        <v>221</v>
      </c>
      <c r="B10" s="361"/>
      <c r="C10" s="488"/>
    </row>
    <row r="11" spans="1:12" s="2" customFormat="1" ht="13.5" thickBot="1" x14ac:dyDescent="0.25">
      <c r="A11" s="397" t="s">
        <v>222</v>
      </c>
      <c r="B11" s="398"/>
      <c r="C11" s="767" t="e">
        <f>VLOOKUP(C6,N2000maatregelen!E:T,16,FALSE)</f>
        <v>#N/A</v>
      </c>
    </row>
    <row r="12" spans="1:12" s="2" customFormat="1" x14ac:dyDescent="0.2">
      <c r="A12" s="769" t="s">
        <v>4045</v>
      </c>
      <c r="B12" s="770"/>
      <c r="C12" s="772"/>
    </row>
    <row r="13" spans="1:12" ht="13.5" thickBot="1" x14ac:dyDescent="0.25">
      <c r="A13" s="2"/>
      <c r="B13" s="2"/>
      <c r="C13" s="2"/>
      <c r="D13" s="2"/>
      <c r="E13" s="2"/>
      <c r="F13" s="2"/>
      <c r="G13" s="2"/>
      <c r="K13" s="2"/>
    </row>
    <row r="14" spans="1:12" ht="15.75" x14ac:dyDescent="0.25">
      <c r="A14" s="6" t="s">
        <v>2962</v>
      </c>
      <c r="B14" s="7"/>
      <c r="C14" s="7"/>
      <c r="D14" s="7"/>
      <c r="E14" s="7"/>
      <c r="F14" s="8"/>
      <c r="G14" s="9"/>
      <c r="K14" s="10"/>
    </row>
    <row r="15" spans="1:12" ht="6" customHeight="1" x14ac:dyDescent="0.25">
      <c r="A15" s="11"/>
      <c r="B15" s="12"/>
      <c r="C15" s="12"/>
      <c r="D15" s="12"/>
      <c r="E15" s="12"/>
      <c r="F15" s="13"/>
      <c r="G15" s="14"/>
      <c r="K15" s="10"/>
    </row>
    <row r="16" spans="1:12"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 t="shared" ref="E25:E34" si="0">C25*D25</f>
        <v>0</v>
      </c>
      <c r="F25" s="512">
        <f>E25*0.3</f>
        <v>0</v>
      </c>
      <c r="G25" s="513">
        <f>E25+F25</f>
        <v>0</v>
      </c>
      <c r="H25" s="556">
        <f>K25</f>
        <v>0</v>
      </c>
      <c r="K25" s="254">
        <f t="shared" ref="K25:K34" si="1">G25</f>
        <v>0</v>
      </c>
    </row>
    <row r="26" spans="1:11" x14ac:dyDescent="0.2">
      <c r="A26" s="20"/>
      <c r="B26" s="509"/>
      <c r="C26" s="42"/>
      <c r="D26" s="43"/>
      <c r="E26" s="512">
        <f t="shared" si="0"/>
        <v>0</v>
      </c>
      <c r="F26" s="512">
        <f t="shared" ref="F26:F34" si="2">E26*0.3</f>
        <v>0</v>
      </c>
      <c r="G26" s="513">
        <f t="shared" ref="G26:G34" si="3">E26+F26</f>
        <v>0</v>
      </c>
      <c r="H26" s="556">
        <f t="shared" ref="H26:H34" si="4">K26</f>
        <v>0</v>
      </c>
      <c r="K26" s="254">
        <f t="shared" si="1"/>
        <v>0</v>
      </c>
    </row>
    <row r="27" spans="1:11" x14ac:dyDescent="0.2">
      <c r="A27" s="20"/>
      <c r="B27" s="509"/>
      <c r="C27" s="42"/>
      <c r="D27" s="43"/>
      <c r="E27" s="512">
        <f t="shared" si="0"/>
        <v>0</v>
      </c>
      <c r="F27" s="512">
        <f t="shared" si="2"/>
        <v>0</v>
      </c>
      <c r="G27" s="513">
        <f t="shared" si="3"/>
        <v>0</v>
      </c>
      <c r="H27" s="556">
        <f t="shared" si="4"/>
        <v>0</v>
      </c>
      <c r="K27" s="254">
        <f t="shared" si="1"/>
        <v>0</v>
      </c>
    </row>
    <row r="28" spans="1:11" x14ac:dyDescent="0.2">
      <c r="A28" s="20"/>
      <c r="B28" s="509"/>
      <c r="C28" s="42"/>
      <c r="D28" s="43"/>
      <c r="E28" s="512">
        <f t="shared" si="0"/>
        <v>0</v>
      </c>
      <c r="F28" s="512">
        <f t="shared" si="2"/>
        <v>0</v>
      </c>
      <c r="G28" s="513">
        <f t="shared" si="3"/>
        <v>0</v>
      </c>
      <c r="H28" s="556">
        <f t="shared" si="4"/>
        <v>0</v>
      </c>
      <c r="K28" s="254">
        <f t="shared" si="1"/>
        <v>0</v>
      </c>
    </row>
    <row r="29" spans="1:11" x14ac:dyDescent="0.2">
      <c r="A29" s="20"/>
      <c r="B29" s="509"/>
      <c r="C29" s="42"/>
      <c r="D29" s="43"/>
      <c r="E29" s="512">
        <f t="shared" si="0"/>
        <v>0</v>
      </c>
      <c r="F29" s="512">
        <f t="shared" si="2"/>
        <v>0</v>
      </c>
      <c r="G29" s="513">
        <f t="shared" si="3"/>
        <v>0</v>
      </c>
      <c r="H29" s="556">
        <f t="shared" si="4"/>
        <v>0</v>
      </c>
      <c r="K29" s="254">
        <f t="shared" si="1"/>
        <v>0</v>
      </c>
    </row>
    <row r="30" spans="1:11" x14ac:dyDescent="0.2">
      <c r="A30" s="20"/>
      <c r="B30" s="509"/>
      <c r="C30" s="42"/>
      <c r="D30" s="43"/>
      <c r="E30" s="512">
        <f t="shared" si="0"/>
        <v>0</v>
      </c>
      <c r="F30" s="512">
        <f t="shared" si="2"/>
        <v>0</v>
      </c>
      <c r="G30" s="513">
        <f t="shared" si="3"/>
        <v>0</v>
      </c>
      <c r="H30" s="556">
        <f t="shared" si="4"/>
        <v>0</v>
      </c>
      <c r="K30" s="254">
        <f t="shared" si="1"/>
        <v>0</v>
      </c>
    </row>
    <row r="31" spans="1:11" x14ac:dyDescent="0.2">
      <c r="A31" s="20"/>
      <c r="B31" s="509"/>
      <c r="C31" s="42"/>
      <c r="D31" s="43"/>
      <c r="E31" s="512">
        <f t="shared" si="0"/>
        <v>0</v>
      </c>
      <c r="F31" s="512">
        <f t="shared" si="2"/>
        <v>0</v>
      </c>
      <c r="G31" s="513">
        <f t="shared" si="3"/>
        <v>0</v>
      </c>
      <c r="H31" s="556">
        <f t="shared" si="4"/>
        <v>0</v>
      </c>
      <c r="K31" s="254">
        <f t="shared" si="1"/>
        <v>0</v>
      </c>
    </row>
    <row r="32" spans="1:11" s="222" customFormat="1" x14ac:dyDescent="0.2">
      <c r="A32" s="332"/>
      <c r="B32" s="509"/>
      <c r="C32" s="42"/>
      <c r="D32" s="43"/>
      <c r="E32" s="514">
        <f t="shared" si="0"/>
        <v>0</v>
      </c>
      <c r="F32" s="514">
        <f t="shared" si="2"/>
        <v>0</v>
      </c>
      <c r="G32" s="515">
        <f t="shared" si="3"/>
        <v>0</v>
      </c>
      <c r="H32" s="557">
        <f t="shared" si="4"/>
        <v>0</v>
      </c>
      <c r="K32" s="331">
        <f t="shared" si="1"/>
        <v>0</v>
      </c>
    </row>
    <row r="33" spans="1:11" s="222" customFormat="1" ht="38.25" x14ac:dyDescent="0.2">
      <c r="A33" s="320" t="s">
        <v>2939</v>
      </c>
      <c r="B33" s="509"/>
      <c r="C33" s="42"/>
      <c r="D33" s="43"/>
      <c r="E33" s="514">
        <f t="shared" si="0"/>
        <v>0</v>
      </c>
      <c r="F33" s="514">
        <f t="shared" si="2"/>
        <v>0</v>
      </c>
      <c r="G33" s="515">
        <f t="shared" si="3"/>
        <v>0</v>
      </c>
      <c r="H33" s="557">
        <f t="shared" si="4"/>
        <v>0</v>
      </c>
      <c r="K33" s="331">
        <f t="shared" si="1"/>
        <v>0</v>
      </c>
    </row>
    <row r="34" spans="1:11" x14ac:dyDescent="0.2">
      <c r="A34" s="20"/>
      <c r="B34" s="509"/>
      <c r="C34" s="42"/>
      <c r="D34" s="43"/>
      <c r="E34" s="512">
        <f t="shared" si="0"/>
        <v>0</v>
      </c>
      <c r="F34" s="512">
        <f t="shared" si="2"/>
        <v>0</v>
      </c>
      <c r="G34" s="513">
        <f t="shared" si="3"/>
        <v>0</v>
      </c>
      <c r="H34" s="556">
        <f t="shared" si="4"/>
        <v>0</v>
      </c>
      <c r="K34" s="254">
        <f t="shared" si="1"/>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0"/>
      <c r="G37" s="50"/>
      <c r="H37" s="195"/>
      <c r="K37" s="50"/>
    </row>
    <row r="38" spans="1:11" x14ac:dyDescent="0.2">
      <c r="A38" s="52" t="s">
        <v>7</v>
      </c>
      <c r="B38" s="53" t="s">
        <v>8</v>
      </c>
      <c r="C38" s="53"/>
      <c r="D38" s="53"/>
      <c r="E38" s="53"/>
      <c r="F38" s="53"/>
      <c r="G38" s="53"/>
      <c r="H38" s="195"/>
      <c r="K38" s="53"/>
    </row>
    <row r="39" spans="1:11" ht="26.1" customHeight="1" x14ac:dyDescent="0.2">
      <c r="A39" s="52" t="s">
        <v>9</v>
      </c>
      <c r="B39" s="862" t="s">
        <v>10</v>
      </c>
      <c r="C39" s="862"/>
      <c r="D39" s="862"/>
      <c r="E39" s="862"/>
      <c r="F39" s="862"/>
      <c r="G39" s="53"/>
      <c r="H39" s="195"/>
      <c r="K39" s="53"/>
    </row>
    <row r="40" spans="1:11" hidden="1" x14ac:dyDescent="0.2">
      <c r="A40" s="55"/>
      <c r="B40" s="56"/>
      <c r="C40" s="56"/>
      <c r="D40" s="56"/>
      <c r="E40" s="56"/>
      <c r="F40" s="56"/>
      <c r="G40" s="53"/>
      <c r="H40" s="195"/>
      <c r="K40" s="58"/>
    </row>
    <row r="41" spans="1:11" hidden="1" x14ac:dyDescent="0.2">
      <c r="A41" s="55"/>
      <c r="B41" s="59"/>
      <c r="C41" s="251"/>
      <c r="D41" s="56"/>
      <c r="E41" s="56"/>
      <c r="F41" s="56"/>
      <c r="G41" s="53"/>
      <c r="H41" s="195"/>
      <c r="K41" s="58"/>
    </row>
    <row r="42" spans="1:11" ht="13.5" hidden="1" thickBot="1" x14ac:dyDescent="0.25">
      <c r="A42" s="60" t="s">
        <v>11</v>
      </c>
      <c r="B42" s="61" t="s">
        <v>12</v>
      </c>
      <c r="C42" s="62"/>
      <c r="D42" s="62"/>
      <c r="E42" s="63"/>
      <c r="F42" s="539"/>
      <c r="G42" s="534"/>
      <c r="H42" s="195"/>
      <c r="K42" s="64"/>
    </row>
    <row r="43" spans="1:11" ht="5.25" hidden="1" customHeight="1" x14ac:dyDescent="0.2">
      <c r="A43" s="65"/>
      <c r="B43" s="66"/>
      <c r="C43" s="56"/>
      <c r="D43" s="56"/>
      <c r="E43" s="56"/>
      <c r="F43" s="56"/>
      <c r="G43" s="535"/>
      <c r="H43" s="195"/>
      <c r="K43" s="67"/>
    </row>
    <row r="44" spans="1:11" s="2" customFormat="1" ht="15.75" hidden="1" x14ac:dyDescent="0.2">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2964</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ht="12.75" customHeight="1" x14ac:dyDescent="0.2">
      <c r="A65" s="530" t="s">
        <v>2923</v>
      </c>
      <c r="B65" s="852" t="s">
        <v>2925</v>
      </c>
      <c r="C65" s="852"/>
      <c r="D65" s="852"/>
      <c r="E65" s="852"/>
      <c r="F65" s="852"/>
      <c r="G65" s="112"/>
      <c r="H65" s="112"/>
    </row>
    <row r="66" spans="1:11" s="391" customFormat="1" ht="12.75" customHeight="1" x14ac:dyDescent="0.2">
      <c r="A66" s="530" t="s">
        <v>2924</v>
      </c>
      <c r="B66" s="852" t="s">
        <v>2933</v>
      </c>
      <c r="C66" s="852"/>
      <c r="D66" s="852"/>
      <c r="E66" s="852"/>
      <c r="F66" s="852"/>
      <c r="G66" s="48"/>
      <c r="H66" s="545"/>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t="s">
        <v>2</v>
      </c>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 t="shared" ref="D169:D178" si="18">B169*C169</f>
        <v>0</v>
      </c>
      <c r="E169" s="556">
        <f>K169</f>
        <v>0</v>
      </c>
      <c r="F169" s="21"/>
      <c r="G169" s="48"/>
      <c r="H169" s="48"/>
      <c r="K169" s="255">
        <f>D169</f>
        <v>0</v>
      </c>
    </row>
    <row r="170" spans="1:11" x14ac:dyDescent="0.2">
      <c r="A170" s="47"/>
      <c r="B170" s="323"/>
      <c r="C170" s="321">
        <v>4.5</v>
      </c>
      <c r="D170" s="322">
        <f t="shared" si="18"/>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5AqblU6QWOaOw6Bb5sHrb+rRbrCPDxfEp8l20IYB43/UMewxtADI7ZfCuud0FZDnsHzrfseO7Ffbd38zwnMQQw==" saltValue="GoXL91OEEw7GtoCwdJnIWg==" spinCount="100000" sheet="1" formatRows="0" insertRows="0"/>
  <mergeCells count="17">
    <mergeCell ref="B39:F39"/>
    <mergeCell ref="B124:C124"/>
    <mergeCell ref="B51:C51"/>
    <mergeCell ref="B90:C90"/>
    <mergeCell ref="B111:C111"/>
    <mergeCell ref="B65:F65"/>
    <mergeCell ref="B66:F66"/>
    <mergeCell ref="D200:E200"/>
    <mergeCell ref="D202:E202"/>
    <mergeCell ref="D204:E204"/>
    <mergeCell ref="D206:E206"/>
    <mergeCell ref="B139:C139"/>
    <mergeCell ref="D139:E139"/>
    <mergeCell ref="B154:C154"/>
    <mergeCell ref="D192:E192"/>
    <mergeCell ref="D193:E193"/>
    <mergeCell ref="D194:E194"/>
  </mergeCells>
  <conditionalFormatting sqref="B218">
    <cfRule type="cellIs" dxfId="335" priority="19" operator="notEqual">
      <formula>0</formula>
    </cfRule>
  </conditionalFormatting>
  <conditionalFormatting sqref="E80:E89">
    <cfRule type="cellIs" dxfId="334" priority="18" operator="greaterThan">
      <formula>3</formula>
    </cfRule>
  </conditionalFormatting>
  <conditionalFormatting sqref="H25">
    <cfRule type="containsBlanks" dxfId="333" priority="15">
      <formula>LEN(TRIM(H25))=0</formula>
    </cfRule>
  </conditionalFormatting>
  <conditionalFormatting sqref="H26:H34">
    <cfRule type="containsBlanks" dxfId="332" priority="14">
      <formula>LEN(TRIM(H26))=0</formula>
    </cfRule>
  </conditionalFormatting>
  <conditionalFormatting sqref="G52:G61">
    <cfRule type="containsBlanks" dxfId="331" priority="13">
      <formula>LEN(TRIM(G52))=0</formula>
    </cfRule>
  </conditionalFormatting>
  <conditionalFormatting sqref="J80:J89">
    <cfRule type="containsBlanks" dxfId="330" priority="12">
      <formula>LEN(TRIM(J80))=0</formula>
    </cfRule>
  </conditionalFormatting>
  <conditionalFormatting sqref="G112:G123">
    <cfRule type="containsBlanks" dxfId="329" priority="11">
      <formula>LEN(TRIM(G112))=0</formula>
    </cfRule>
  </conditionalFormatting>
  <conditionalFormatting sqref="G140:G153">
    <cfRule type="containsBlanks" dxfId="328" priority="10">
      <formula>LEN(TRIM(G140))=0</formula>
    </cfRule>
  </conditionalFormatting>
  <conditionalFormatting sqref="E169:E178">
    <cfRule type="containsBlanks" dxfId="327" priority="9">
      <formula>LEN(TRIM(E169))=0</formula>
    </cfRule>
  </conditionalFormatting>
  <conditionalFormatting sqref="C11">
    <cfRule type="containsErrors" dxfId="326" priority="4">
      <formula>ISERROR(C11)</formula>
    </cfRule>
  </conditionalFormatting>
  <conditionalFormatting sqref="C12">
    <cfRule type="containsErrors" dxfId="325" priority="3">
      <formula>ISERROR(C12)</formula>
    </cfRule>
  </conditionalFormatting>
  <conditionalFormatting sqref="A12:B12">
    <cfRule type="expression" dxfId="324" priority="2">
      <formula>IF(C11="Overig",1,0)</formula>
    </cfRule>
  </conditionalFormatting>
  <conditionalFormatting sqref="C12">
    <cfRule type="expression" dxfId="323" priority="1">
      <formula>IF(C11="Overig",1,0)</formula>
    </cfRule>
  </conditionalFormatting>
  <dataValidations count="15">
    <dataValidation type="decimal" allowBlank="1" showInputMessage="1" showErrorMessage="1" errorTitle="getal invoeren" error="hier kunt u alleen een getal invoeren" sqref="C10" xr:uid="{00000000-0002-0000-0800-000000000000}">
      <formula1>0</formula1>
      <formula2>99999999</formula2>
    </dataValidation>
    <dataValidation type="list" allowBlank="1" showInputMessage="1" showErrorMessage="1" sqref="C6" xr:uid="{00000000-0002-0000-0800-000001000000}">
      <formula1>INDIRECT(C5)</formula1>
    </dataValidation>
    <dataValidation type="list" allowBlank="1" showInputMessage="1" showErrorMessage="1" sqref="C5" xr:uid="{00000000-0002-0000-0800-000002000000}">
      <formula1>Gebied</formula1>
    </dataValidation>
    <dataValidation type="decimal" allowBlank="1" showInputMessage="1" showErrorMessage="1" errorTitle="Foute invoer:" error="Getal moet tussen de 0 en 15 liggen_x000a_" prompt="voer een getal tussen de 0 en 15 in" sqref="B46" xr:uid="{00000000-0002-0000-0800-000003000000}">
      <formula1>0</formula1>
      <formula2>15</formula2>
    </dataValidation>
    <dataValidation type="decimal" allowBlank="1" showInputMessage="1" showErrorMessage="1" errorTitle="Fout" error="Vul hier een getal in" sqref="D80:D89 F207:F211 D112:D123 F112:F123 F140:F153 F195:F199 F201 F203 F205" xr:uid="{00000000-0002-0000-0800-000004000000}">
      <formula1>0</formula1>
      <formula2>99999999</formula2>
    </dataValidation>
    <dataValidation type="date" allowBlank="1" showInputMessage="1" showErrorMessage="1" error="datum niet correct ingevoerd_x000a_" prompt="bijv. 1-1-2021_x000a_" sqref="C7" xr:uid="{00000000-0002-0000-0800-000005000000}">
      <formula1>44197</formula1>
      <formula2>46023</formula2>
    </dataValidation>
    <dataValidation type="textLength" allowBlank="1" showInputMessage="1" showErrorMessage="1" error="te veel tekens gebruikt: maximaal 100" prompt="MAXIMAAL 100 TEKENS" sqref="C9" xr:uid="{00000000-0002-0000-0800-000006000000}">
      <formula1>0</formula1>
      <formula2>100</formula2>
    </dataValidation>
    <dataValidation type="textLength" allowBlank="1" showInputMessage="1" showErrorMessage="1" error="tekst mag maximaal 100 tekens lang zijn_x000a_" sqref="D207:D211 B25:B34 B80:B89 B112:B123 B140:B153 D140:D153 D195:D199 D201 D203 D205 B52:B61" xr:uid="{00000000-0002-0000-0800-000007000000}">
      <formula1>0</formula1>
      <formula2>100</formula2>
    </dataValidation>
    <dataValidation type="decimal" allowBlank="1" showInputMessage="1" showErrorMessage="1" error="hier een getal invullen" sqref="B170:B178" xr:uid="{00000000-0002-0000-0800-000008000000}">
      <formula1>0</formula1>
      <formula2>999999999</formula2>
    </dataValidation>
    <dataValidation type="date" allowBlank="1" showInputMessage="1" showErrorMessage="1" error="datum niet correct ingevoerd_x000a_" prompt="bijv. 1-1-2021_x000a_" sqref="C80:C89" xr:uid="{00000000-0002-0000-0800-000009000000}">
      <formula1>1</formula1>
      <formula2>45658</formula2>
    </dataValidation>
    <dataValidation type="decimal" allowBlank="1" showInputMessage="1" showErrorMessage="1" prompt="voorbeeld 1,1 uur= 1,1*60= 1 uur en 6 minuten" sqref="B169 D52" xr:uid="{00000000-0002-0000-0800-00000A000000}">
      <formula1>0</formula1>
      <formula2>999999999</formula2>
    </dataValidation>
    <dataValidation type="decimal" allowBlank="1" showInputMessage="1" showErrorMessage="1" error="vul hier een getal in" sqref="F193" xr:uid="{00000000-0002-0000-0800-00000B000000}">
      <formula1>0</formula1>
      <formula2>999999999</formula2>
    </dataValidation>
    <dataValidation type="custom" allowBlank="1" showInputMessage="1" showErrorMessage="1" errorTitle="Fout" error="Duur van het project mag niet groter zijn dan de afschrijvingstermijn_x000a_" sqref="H80:H89" xr:uid="{00000000-0002-0000-0800-00000C000000}">
      <formula1>H80&lt;=E80</formula1>
    </dataValidation>
    <dataValidation type="decimal" allowBlank="1" showInputMessage="1" showErrorMessage="1" error="hier een getal invullen" sqref="C25:D34 D53:D61" xr:uid="{00000000-0002-0000-0800-00000D000000}">
      <formula1>0</formula1>
      <formula2>999999</formula2>
    </dataValidation>
    <dataValidation type="custom" allowBlank="1" showInputMessage="1" showErrorMessage="1" error="Afschrijving mag niet hoger 3 jaar zijn en niet hoger dan de projectduur." prompt="afschrijvingstermijn tussen 0-3 jaar" sqref="E80:E89" xr:uid="{00000000-0002-0000-0800-00000E000000}">
      <formula1>E80&lt;=H80</formula1>
    </dataValidation>
  </dataValidations>
  <hyperlinks>
    <hyperlink ref="E128" location="definities!A89" display="?" xr:uid="{00000000-0004-0000-0800-000000000000}"/>
    <hyperlink ref="C215" location="'Printblad totaal'!A1" display="'Printblad totaal'!A1" xr:uid="{00000000-0004-0000-0800-000001000000}"/>
    <hyperlink ref="C216" location="'Printblad gebieden'!A1" display="'Printblad gebieden'!A1" xr:uid="{00000000-0004-0000-0800-000002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7" id="{6A6E6A8D-A2DB-40E9-912C-DD0C45EADD87}">
            <xm:f>'test dubbele maatregels'!$D3&gt;1</xm:f>
            <x14:dxf>
              <numFmt numFmtId="0" formatCode="General"/>
              <fill>
                <patternFill>
                  <bgColor rgb="FFFF0000"/>
                </patternFill>
              </fill>
            </x14:dxf>
          </x14:cfRule>
          <xm:sqref>D6:M6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2964</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dyZAK0gZ+upcLT4ItvW97083Wxg26P0sajt1kZiRQ4rXrHk6P8DnH2xEVnp74yyKkaGRtLiTzab4Qn5LgUQHiA==" saltValue="9yjk449bx0rDo8YwNO3M0Q==" spinCount="100000" sheet="1" formatRows="0" insertRows="0"/>
  <mergeCells count="17">
    <mergeCell ref="B124:C124"/>
    <mergeCell ref="B39:F39"/>
    <mergeCell ref="B51:C51"/>
    <mergeCell ref="B90:C90"/>
    <mergeCell ref="B111:C111"/>
    <mergeCell ref="B65:F65"/>
    <mergeCell ref="B66:F66"/>
    <mergeCell ref="D200:E200"/>
    <mergeCell ref="D202:E202"/>
    <mergeCell ref="D204:E204"/>
    <mergeCell ref="D206:E206"/>
    <mergeCell ref="B139:C139"/>
    <mergeCell ref="D139:E139"/>
    <mergeCell ref="B154:C154"/>
    <mergeCell ref="D192:E192"/>
    <mergeCell ref="D193:E193"/>
    <mergeCell ref="D194:E194"/>
  </mergeCells>
  <conditionalFormatting sqref="B218">
    <cfRule type="cellIs" dxfId="321" priority="16" operator="notEqual">
      <formula>0</formula>
    </cfRule>
  </conditionalFormatting>
  <conditionalFormatting sqref="E80:E89">
    <cfRule type="cellIs" dxfId="320" priority="15" operator="greaterThan">
      <formula>3</formula>
    </cfRule>
  </conditionalFormatting>
  <conditionalFormatting sqref="H25">
    <cfRule type="containsBlanks" dxfId="319" priority="12">
      <formula>LEN(TRIM(H25))=0</formula>
    </cfRule>
  </conditionalFormatting>
  <conditionalFormatting sqref="H26:H34">
    <cfRule type="containsBlanks" dxfId="318" priority="11">
      <formula>LEN(TRIM(H26))=0</formula>
    </cfRule>
  </conditionalFormatting>
  <conditionalFormatting sqref="G52:G61">
    <cfRule type="containsBlanks" dxfId="317" priority="10">
      <formula>LEN(TRIM(G52))=0</formula>
    </cfRule>
  </conditionalFormatting>
  <conditionalFormatting sqref="J80:J89">
    <cfRule type="containsBlanks" dxfId="316" priority="9">
      <formula>LEN(TRIM(J80))=0</formula>
    </cfRule>
  </conditionalFormatting>
  <conditionalFormatting sqref="G112:G123">
    <cfRule type="containsBlanks" dxfId="315" priority="8">
      <formula>LEN(TRIM(G112))=0</formula>
    </cfRule>
  </conditionalFormatting>
  <conditionalFormatting sqref="G140:G153">
    <cfRule type="containsBlanks" dxfId="314" priority="7">
      <formula>LEN(TRIM(G140))=0</formula>
    </cfRule>
  </conditionalFormatting>
  <conditionalFormatting sqref="E169:E178">
    <cfRule type="containsBlanks" dxfId="313" priority="6">
      <formula>LEN(TRIM(E169))=0</formula>
    </cfRule>
  </conditionalFormatting>
  <conditionalFormatting sqref="C11">
    <cfRule type="containsErrors" dxfId="312" priority="4">
      <formula>ISERROR(C11)</formula>
    </cfRule>
  </conditionalFormatting>
  <conditionalFormatting sqref="C12">
    <cfRule type="containsErrors" dxfId="311" priority="3">
      <formula>ISERROR(C12)</formula>
    </cfRule>
  </conditionalFormatting>
  <conditionalFormatting sqref="A12:B12">
    <cfRule type="expression" dxfId="310" priority="2">
      <formula>IF(C11="Overig",1,0)</formula>
    </cfRule>
  </conditionalFormatting>
  <conditionalFormatting sqref="C12">
    <cfRule type="expression" dxfId="309" priority="1">
      <formula>IF(C11="Overig",1,0)</formula>
    </cfRule>
  </conditionalFormatting>
  <dataValidations count="16">
    <dataValidation type="decimal" allowBlank="1" showInputMessage="1" showErrorMessage="1" errorTitle="getal invoeren" error="hier kunt u alleen een getal invoeren" sqref="C10" xr:uid="{00000000-0002-0000-0900-000000000000}">
      <formula1>0</formula1>
      <formula2>99999999</formula2>
    </dataValidation>
    <dataValidation type="list" allowBlank="1" showInputMessage="1" showErrorMessage="1" sqref="C5" xr:uid="{00000000-0002-0000-0900-000001000000}">
      <formula1>Gebied</formula1>
    </dataValidation>
    <dataValidation type="list" allowBlank="1" showInputMessage="1" showErrorMessage="1" sqref="C6" xr:uid="{00000000-0002-0000-0900-000002000000}">
      <formula1>INDIRECT(C5)</formula1>
    </dataValidation>
    <dataValidation type="decimal" allowBlank="1" showInputMessage="1" showErrorMessage="1" errorTitle="Foute invoer:" error="Getal moet tussen de 0 en 15 liggen_x000a_" prompt="voer een getal tussen de 0 en 15 in" sqref="B46" xr:uid="{00000000-0002-0000-0900-000003000000}">
      <formula1>0</formula1>
      <formula2>15</formula2>
    </dataValidation>
    <dataValidation type="decimal" allowBlank="1" showInputMessage="1" showErrorMessage="1" errorTitle="Fout" error="Vul hier een getal in" sqref="D80:D89 F207:F211 D112:D123 F112:F123 F140:F153 F195:F199 F201 F203 F205" xr:uid="{00000000-0002-0000-0900-000004000000}">
      <formula1>0</formula1>
      <formula2>99999999</formula2>
    </dataValidation>
    <dataValidation type="textLength" allowBlank="1" showInputMessage="1" showErrorMessage="1" error="te veel tekens gebruikt: maximaal 100" prompt="MAXIMAAL 100 TEKENS" sqref="C9" xr:uid="{00000000-0002-0000-0900-000005000000}">
      <formula1>0</formula1>
      <formula2>100</formula2>
    </dataValidation>
    <dataValidation type="textLength" allowBlank="1" showInputMessage="1" showErrorMessage="1" error="Tekst mag max 100 tekens lang  zijn" sqref="D207:D211 D205 B80:B89 B112:B123 B140:B153 D140:D153 D195:D199 D201 D203" xr:uid="{00000000-0002-0000-0900-000006000000}">
      <formula1>0</formula1>
      <formula2>100</formula2>
    </dataValidation>
    <dataValidation type="decimal" allowBlank="1" showInputMessage="1" showErrorMessage="1" error="hier een getal invullen" sqref="B170:B178" xr:uid="{00000000-0002-0000-0900-000007000000}">
      <formula1>0</formula1>
      <formula2>999999999</formula2>
    </dataValidation>
    <dataValidation type="date" allowBlank="1" showInputMessage="1" showErrorMessage="1" error="datum niet correct ingevoerd_x000a_" prompt="bijv. 1-1-2021_x000a_" sqref="C80:C89" xr:uid="{00000000-0002-0000-0900-000008000000}">
      <formula1>1</formula1>
      <formula2>45658</formula2>
    </dataValidation>
    <dataValidation type="decimal" allowBlank="1" showInputMessage="1" showErrorMessage="1" prompt="voorbeeld 1,1 uur= 1,1*60= 1 uur en 6 minuten" sqref="B169 D52" xr:uid="{00000000-0002-0000-0900-000009000000}">
      <formula1>0</formula1>
      <formula2>999999999</formula2>
    </dataValidation>
    <dataValidation type="decimal" allowBlank="1" showInputMessage="1" showErrorMessage="1" error="vul hier een getal in" sqref="F193" xr:uid="{00000000-0002-0000-0900-00000A000000}">
      <formula1>0</formula1>
      <formula2>999999999</formula2>
    </dataValidation>
    <dataValidation type="custom" allowBlank="1" showInputMessage="1" showErrorMessage="1" errorTitle="Fout" error="Duur van het project mag niet groter zijn dan de afschrijvingstermijn_x000a_" sqref="H80:H89" xr:uid="{00000000-0002-0000-0900-00000B000000}">
      <formula1>H80&lt;=E80</formula1>
    </dataValidation>
    <dataValidation type="date" allowBlank="1" showInputMessage="1" showErrorMessage="1" error="datum niet correct ingevoerd_x000a_" prompt="bijv. 1-1-2021_x000a_" sqref="C7" xr:uid="{00000000-0002-0000-0900-00000C000000}">
      <formula1>44197</formula1>
      <formula2>46023</formula2>
    </dataValidation>
    <dataValidation type="decimal" allowBlank="1" showInputMessage="1" showErrorMessage="1" error="hier een getal invullen" sqref="C25:D34 D53:D61" xr:uid="{00000000-0002-0000-0900-00000D000000}">
      <formula1>0</formula1>
      <formula2>999999</formula2>
    </dataValidation>
    <dataValidation type="textLength" allowBlank="1" showInputMessage="1" showErrorMessage="1" error="tekst mag maximaal 100 tekens lang zijn_x000a_" sqref="B25:B34 B52:B61" xr:uid="{00000000-0002-0000-09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0900-00000F000000}">
      <formula1>E80&lt;=H80</formula1>
    </dataValidation>
  </dataValidations>
  <hyperlinks>
    <hyperlink ref="C215" location="'Printblad totaal'!A1" display="'Printblad totaal'!A1" xr:uid="{00000000-0004-0000-0900-000000000000}"/>
    <hyperlink ref="C216" location="'Printblad gebieden'!A1" display="'Printblad gebieden'!A1" xr:uid="{00000000-0004-0000-0900-000001000000}"/>
  </hyperlinks>
  <pageMargins left="0.70866141732283472" right="0.70866141732283472" top="0.74803149606299213" bottom="0.74803149606299213" header="0.31496062992125984" footer="0.31496062992125984"/>
  <pageSetup paperSize="9" scale="64"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06FE6D28-852C-419A-9684-AFC062B66C6C}">
            <xm:f>'test dubbele maatregels'!$D4&gt;1</xm:f>
            <x14:dxf>
              <numFmt numFmtId="0" formatCode="General"/>
              <fill>
                <patternFill>
                  <bgColor rgb="FFFF0000"/>
                </patternFill>
              </fill>
            </x14:dxf>
          </x14:cfRule>
          <xm:sqref>D6:M6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2964</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I35F7Xl0wqbH7SU0ykOEGRfKxwN7EnjrXlKU7ceO+G3yu2BcAG1iDaAJnBSAZ10Gnz7yeBdzbNz1iekP1qUf9A==" saltValue="9kUZm034LzqO0hepMQXSBw==" spinCount="100000" sheet="1" formatRows="0" insertRows="0"/>
  <mergeCells count="17">
    <mergeCell ref="B124:C124"/>
    <mergeCell ref="B39:F39"/>
    <mergeCell ref="B51:C51"/>
    <mergeCell ref="B90:C90"/>
    <mergeCell ref="B111:C111"/>
    <mergeCell ref="B65:F65"/>
    <mergeCell ref="B66:F66"/>
    <mergeCell ref="D200:E200"/>
    <mergeCell ref="D202:E202"/>
    <mergeCell ref="D204:E204"/>
    <mergeCell ref="D206:E206"/>
    <mergeCell ref="B139:C139"/>
    <mergeCell ref="D139:E139"/>
    <mergeCell ref="B154:C154"/>
    <mergeCell ref="D192:E192"/>
    <mergeCell ref="D193:E193"/>
    <mergeCell ref="D194:E194"/>
  </mergeCells>
  <conditionalFormatting sqref="B218">
    <cfRule type="cellIs" dxfId="307" priority="16" operator="notEqual">
      <formula>0</formula>
    </cfRule>
  </conditionalFormatting>
  <conditionalFormatting sqref="E80:E89">
    <cfRule type="cellIs" dxfId="306" priority="15" operator="greaterThan">
      <formula>3</formula>
    </cfRule>
  </conditionalFormatting>
  <conditionalFormatting sqref="H25">
    <cfRule type="containsBlanks" dxfId="305" priority="12">
      <formula>LEN(TRIM(H25))=0</formula>
    </cfRule>
  </conditionalFormatting>
  <conditionalFormatting sqref="H26:H34">
    <cfRule type="containsBlanks" dxfId="304" priority="11">
      <formula>LEN(TRIM(H26))=0</formula>
    </cfRule>
  </conditionalFormatting>
  <conditionalFormatting sqref="G52:G61">
    <cfRule type="containsBlanks" dxfId="303" priority="10">
      <formula>LEN(TRIM(G52))=0</formula>
    </cfRule>
  </conditionalFormatting>
  <conditionalFormatting sqref="J80:J89">
    <cfRule type="containsBlanks" dxfId="302" priority="9">
      <formula>LEN(TRIM(J80))=0</formula>
    </cfRule>
  </conditionalFormatting>
  <conditionalFormatting sqref="G112:G123">
    <cfRule type="containsBlanks" dxfId="301" priority="8">
      <formula>LEN(TRIM(G112))=0</formula>
    </cfRule>
  </conditionalFormatting>
  <conditionalFormatting sqref="G140:G153">
    <cfRule type="containsBlanks" dxfId="300" priority="7">
      <formula>LEN(TRIM(G140))=0</formula>
    </cfRule>
  </conditionalFormatting>
  <conditionalFormatting sqref="E169:E178">
    <cfRule type="containsBlanks" dxfId="299" priority="6">
      <formula>LEN(TRIM(E169))=0</formula>
    </cfRule>
  </conditionalFormatting>
  <conditionalFormatting sqref="C11">
    <cfRule type="containsErrors" dxfId="298" priority="4">
      <formula>ISERROR(C11)</formula>
    </cfRule>
  </conditionalFormatting>
  <conditionalFormatting sqref="C12">
    <cfRule type="containsErrors" dxfId="297" priority="3">
      <formula>ISERROR(C12)</formula>
    </cfRule>
  </conditionalFormatting>
  <conditionalFormatting sqref="A12:B12">
    <cfRule type="expression" dxfId="296" priority="2">
      <formula>IF(C11="Overig",1,0)</formula>
    </cfRule>
  </conditionalFormatting>
  <conditionalFormatting sqref="C12">
    <cfRule type="expression" dxfId="295" priority="1">
      <formula>IF(C11="Overig",1,0)</formula>
    </cfRule>
  </conditionalFormatting>
  <dataValidations count="16">
    <dataValidation type="decimal" allowBlank="1" showInputMessage="1" showErrorMessage="1" errorTitle="getal invoeren" error="hier kunt u alleen een getal invoeren" sqref="C10" xr:uid="{00000000-0002-0000-0A00-000000000000}">
      <formula1>0</formula1>
      <formula2>99999999</formula2>
    </dataValidation>
    <dataValidation type="list" allowBlank="1" showInputMessage="1" showErrorMessage="1" sqref="C5" xr:uid="{00000000-0002-0000-0A00-000001000000}">
      <formula1>Gebied</formula1>
    </dataValidation>
    <dataValidation type="list" allowBlank="1" showInputMessage="1" showErrorMessage="1" sqref="C6" xr:uid="{00000000-0002-0000-0A00-000002000000}">
      <formula1>INDIRECT(C5)</formula1>
    </dataValidation>
    <dataValidation type="decimal" allowBlank="1" showInputMessage="1" showErrorMessage="1" errorTitle="Foute invoer:" error="Getal moet tussen de 0 en 15 liggen_x000a_" prompt="voer een getal tussen de 0 en 15 in" sqref="B46" xr:uid="{00000000-0002-0000-0A00-000003000000}">
      <formula1>0</formula1>
      <formula2>15</formula2>
    </dataValidation>
    <dataValidation type="decimal" allowBlank="1" showInputMessage="1" showErrorMessage="1" errorTitle="Fout" error="Vul hier een getal in" sqref="D80:D89 F207:F211 D112:D123 F112:F123 F140:F153 F195:F199 F201 F203 F205" xr:uid="{00000000-0002-0000-0A00-000004000000}">
      <formula1>0</formula1>
      <formula2>99999999</formula2>
    </dataValidation>
    <dataValidation type="textLength" allowBlank="1" showInputMessage="1" showErrorMessage="1" error="te veel tekens gebruikt: maximaal 100" prompt="MAXIMAAL 100 TEKENS" sqref="C9" xr:uid="{00000000-0002-0000-0A00-000005000000}">
      <formula1>0</formula1>
      <formula2>100</formula2>
    </dataValidation>
    <dataValidation type="textLength" allowBlank="1" showInputMessage="1" showErrorMessage="1" error="tekst mag maximaal 100 tekens lang zijn" sqref="D207:D211 D205 B80:B89 B112:B123 B140:B153 D140:D153 D195:D199 D201 D203" xr:uid="{00000000-0002-0000-0A00-000006000000}">
      <formula1>0</formula1>
      <formula2>100</formula2>
    </dataValidation>
    <dataValidation type="decimal" allowBlank="1" showInputMessage="1" showErrorMessage="1" error="hier een getal invullen" sqref="B170:B178" xr:uid="{00000000-0002-0000-0A00-000007000000}">
      <formula1>0</formula1>
      <formula2>999999999</formula2>
    </dataValidation>
    <dataValidation type="date" allowBlank="1" showInputMessage="1" showErrorMessage="1" error="datum niet correct ingevoerd_x000a_" prompt="bijv. 1-1-2021_x000a_" sqref="C80:C89" xr:uid="{00000000-0002-0000-0A00-000008000000}">
      <formula1>1</formula1>
      <formula2>45658</formula2>
    </dataValidation>
    <dataValidation type="decimal" allowBlank="1" showInputMessage="1" showErrorMessage="1" prompt="voorbeeld 1,1 uur= 1,1*60= 1 uur en 6 minuten" sqref="B169 D52" xr:uid="{00000000-0002-0000-0A00-000009000000}">
      <formula1>0</formula1>
      <formula2>999999999</formula2>
    </dataValidation>
    <dataValidation type="decimal" allowBlank="1" showInputMessage="1" showErrorMessage="1" error="vul hier een getal in" sqref="F193" xr:uid="{00000000-0002-0000-0A00-00000A000000}">
      <formula1>0</formula1>
      <formula2>999999999</formula2>
    </dataValidation>
    <dataValidation type="custom" allowBlank="1" showInputMessage="1" showErrorMessage="1" errorTitle="Fout" error="Duur van het project mag niet groter zijn dan de afschrijvingstermijn_x000a_" sqref="H80:H89" xr:uid="{00000000-0002-0000-0A00-00000B000000}">
      <formula1>H80&lt;=E80</formula1>
    </dataValidation>
    <dataValidation type="date" allowBlank="1" showInputMessage="1" showErrorMessage="1" error="datum niet correct ingevoerd_x000a_" prompt="bijv. 1-1-2021_x000a_" sqref="C7" xr:uid="{00000000-0002-0000-0A00-00000C000000}">
      <formula1>44197</formula1>
      <formula2>46023</formula2>
    </dataValidation>
    <dataValidation type="decimal" allowBlank="1" showInputMessage="1" showErrorMessage="1" error="hier een getal invullen" sqref="C25:D34 D53:D61" xr:uid="{00000000-0002-0000-0A00-00000D000000}">
      <formula1>0</formula1>
      <formula2>999999</formula2>
    </dataValidation>
    <dataValidation type="textLength" allowBlank="1" showInputMessage="1" showErrorMessage="1" error="tekst mag maximaal 100 tekens lang zijn_x000a_" sqref="B25:B34 B52:B61" xr:uid="{00000000-0002-0000-0A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0A00-00000F000000}">
      <formula1>E80&lt;=H80</formula1>
    </dataValidation>
  </dataValidations>
  <hyperlinks>
    <hyperlink ref="C215" location="'Printblad totaal'!A1" display="'Printblad totaal'!A1" xr:uid="{00000000-0004-0000-0A00-000000000000}"/>
    <hyperlink ref="C216" location="'Printblad gebieden'!A1" display="'Printblad gebieden'!A1" xr:uid="{00000000-0004-0000-0A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DD501DB0-1184-4C81-ADFD-832FA00F7F93}">
            <xm:f>'test dubbele maatregels'!$D5&gt;1</xm:f>
            <x14:dxf>
              <numFmt numFmtId="0" formatCode="General"/>
              <fill>
                <patternFill>
                  <bgColor rgb="FFFF0000"/>
                </patternFill>
              </fill>
            </x14:dxf>
          </x14:cfRule>
          <xm:sqref>D6:M6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2964</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SgoCM0yJ5tUq7AMiIkUKp9JnPirNCPqadZ6Z8t5+4lXkcy4xTLQNh4qJZFeE4aKoGvKHphjOplapW1MvoMEfWg==" saltValue="VLegSu8Zmf5GkycNgkIjpQ==" spinCount="100000" sheet="1" formatRows="0" insertRows="0"/>
  <mergeCells count="17">
    <mergeCell ref="B124:C124"/>
    <mergeCell ref="B39:F39"/>
    <mergeCell ref="B51:C51"/>
    <mergeCell ref="B90:C90"/>
    <mergeCell ref="B111:C111"/>
    <mergeCell ref="B65:F65"/>
    <mergeCell ref="B66:F66"/>
    <mergeCell ref="D200:E200"/>
    <mergeCell ref="D202:E202"/>
    <mergeCell ref="D204:E204"/>
    <mergeCell ref="D206:E206"/>
    <mergeCell ref="B139:C139"/>
    <mergeCell ref="D139:E139"/>
    <mergeCell ref="B154:C154"/>
    <mergeCell ref="D192:E192"/>
    <mergeCell ref="D193:E193"/>
    <mergeCell ref="D194:E194"/>
  </mergeCells>
  <conditionalFormatting sqref="B218">
    <cfRule type="cellIs" dxfId="293" priority="17" operator="notEqual">
      <formula>0</formula>
    </cfRule>
  </conditionalFormatting>
  <conditionalFormatting sqref="E80:E89">
    <cfRule type="cellIs" dxfId="292" priority="16" operator="greaterThan">
      <formula>3</formula>
    </cfRule>
  </conditionalFormatting>
  <conditionalFormatting sqref="H25">
    <cfRule type="containsBlanks" dxfId="291" priority="13">
      <formula>LEN(TRIM(H25))=0</formula>
    </cfRule>
  </conditionalFormatting>
  <conditionalFormatting sqref="H26:H34">
    <cfRule type="containsBlanks" dxfId="290" priority="12">
      <formula>LEN(TRIM(H26))=0</formula>
    </cfRule>
  </conditionalFormatting>
  <conditionalFormatting sqref="G52:G61">
    <cfRule type="containsBlanks" dxfId="289" priority="11">
      <formula>LEN(TRIM(G52))=0</formula>
    </cfRule>
  </conditionalFormatting>
  <conditionalFormatting sqref="J80:J89">
    <cfRule type="containsBlanks" dxfId="288" priority="10">
      <formula>LEN(TRIM(J80))=0</formula>
    </cfRule>
  </conditionalFormatting>
  <conditionalFormatting sqref="G112:G123">
    <cfRule type="containsBlanks" dxfId="287" priority="9">
      <formula>LEN(TRIM(G112))=0</formula>
    </cfRule>
  </conditionalFormatting>
  <conditionalFormatting sqref="G140:G153">
    <cfRule type="containsBlanks" dxfId="286" priority="8">
      <formula>LEN(TRIM(G140))=0</formula>
    </cfRule>
  </conditionalFormatting>
  <conditionalFormatting sqref="E169:E178">
    <cfRule type="containsBlanks" dxfId="285" priority="7">
      <formula>LEN(TRIM(E169))=0</formula>
    </cfRule>
  </conditionalFormatting>
  <conditionalFormatting sqref="C11">
    <cfRule type="containsErrors" dxfId="284" priority="4">
      <formula>ISERROR(C11)</formula>
    </cfRule>
  </conditionalFormatting>
  <conditionalFormatting sqref="C12">
    <cfRule type="containsErrors" dxfId="283" priority="3">
      <formula>ISERROR(C12)</formula>
    </cfRule>
  </conditionalFormatting>
  <conditionalFormatting sqref="A12:B12">
    <cfRule type="expression" dxfId="282" priority="2">
      <formula>IF(C11="Overig",1,0)</formula>
    </cfRule>
  </conditionalFormatting>
  <conditionalFormatting sqref="C12">
    <cfRule type="expression" dxfId="281" priority="1">
      <formula>IF(C11="Overig",1,0)</formula>
    </cfRule>
  </conditionalFormatting>
  <dataValidations count="16">
    <dataValidation type="decimal" allowBlank="1" showInputMessage="1" showErrorMessage="1" errorTitle="getal invoeren" error="hier kunt u alleen een getal invoeren" sqref="C10" xr:uid="{00000000-0002-0000-0B00-000000000000}">
      <formula1>0</formula1>
      <formula2>99999999</formula2>
    </dataValidation>
    <dataValidation type="list" allowBlank="1" showInputMessage="1" showErrorMessage="1" sqref="C5" xr:uid="{00000000-0002-0000-0B00-000001000000}">
      <formula1>Gebied</formula1>
    </dataValidation>
    <dataValidation type="list" allowBlank="1" showInputMessage="1" showErrorMessage="1" sqref="C6" xr:uid="{00000000-0002-0000-0B00-000002000000}">
      <formula1>INDIRECT(C5)</formula1>
    </dataValidation>
    <dataValidation type="decimal" allowBlank="1" showInputMessage="1" showErrorMessage="1" errorTitle="Foute invoer:" error="Getal moet tussen de 0 en 15 liggen_x000a_" prompt="voer een getal tussen de 0 en 15 in" sqref="B46" xr:uid="{00000000-0002-0000-0B00-000003000000}">
      <formula1>0</formula1>
      <formula2>15</formula2>
    </dataValidation>
    <dataValidation type="decimal" allowBlank="1" showInputMessage="1" showErrorMessage="1" errorTitle="Fout" error="Vul hier een getal in" sqref="D80:D89 F207:F211 D112:D123 F112:F123 F140:F153 F195:F199 F201 F203 F205" xr:uid="{00000000-0002-0000-0B00-000004000000}">
      <formula1>0</formula1>
      <formula2>99999999</formula2>
    </dataValidation>
    <dataValidation type="textLength" allowBlank="1" showInputMessage="1" showErrorMessage="1" error="te veel tekens gebruikt: maximaal 100" prompt="MAXIMAAL 100 TEKENS" sqref="C9" xr:uid="{00000000-0002-0000-0B00-000005000000}">
      <formula1>0</formula1>
      <formula2>100</formula2>
    </dataValidation>
    <dataValidation type="textLength" allowBlank="1" showInputMessage="1" showErrorMessage="1" error="tekst mag max 100 tekens zijn" sqref="D207:D211 D205 B80:B89 B112:B123 B140:B153 D140:D153 D195:D199 D201 D203" xr:uid="{00000000-0002-0000-0B00-000006000000}">
      <formula1>0</formula1>
      <formula2>100</formula2>
    </dataValidation>
    <dataValidation type="decimal" allowBlank="1" showInputMessage="1" showErrorMessage="1" error="hier een getal invullen" sqref="B170:B178" xr:uid="{00000000-0002-0000-0B00-000007000000}">
      <formula1>0</formula1>
      <formula2>999999999</formula2>
    </dataValidation>
    <dataValidation type="date" allowBlank="1" showInputMessage="1" showErrorMessage="1" error="datum niet correct ingevoerd_x000a_" prompt="bijv. 1-1-2021_x000a_" sqref="C80:C89" xr:uid="{00000000-0002-0000-0B00-000008000000}">
      <formula1>1</formula1>
      <formula2>45658</formula2>
    </dataValidation>
    <dataValidation type="decimal" allowBlank="1" showInputMessage="1" showErrorMessage="1" prompt="voorbeeld 1,1 uur= 1,1*60= 1 uur en 6 minuten" sqref="B169 D52" xr:uid="{00000000-0002-0000-0B00-000009000000}">
      <formula1>0</formula1>
      <formula2>999999999</formula2>
    </dataValidation>
    <dataValidation type="decimal" allowBlank="1" showInputMessage="1" showErrorMessage="1" error="vul hier een getal in" sqref="F193" xr:uid="{00000000-0002-0000-0B00-00000A000000}">
      <formula1>0</formula1>
      <formula2>999999999</formula2>
    </dataValidation>
    <dataValidation type="custom" allowBlank="1" showInputMessage="1" showErrorMessage="1" errorTitle="Fout" error="Duur van het project mag niet groter zijn dan de afschrijvingstermijn_x000a_" sqref="H80:H89" xr:uid="{00000000-0002-0000-0B00-00000B000000}">
      <formula1>H80&lt;=E80</formula1>
    </dataValidation>
    <dataValidation type="date" allowBlank="1" showInputMessage="1" showErrorMessage="1" error="datum niet correct ingevoerd_x000a_" prompt="bijv. 1-1-2021_x000a_" sqref="C7" xr:uid="{00000000-0002-0000-0B00-00000C000000}">
      <formula1>44197</formula1>
      <formula2>46023</formula2>
    </dataValidation>
    <dataValidation type="decimal" allowBlank="1" showInputMessage="1" showErrorMessage="1" error="hier een getal invullen" sqref="C25:D34 D53:D61" xr:uid="{00000000-0002-0000-0B00-00000D000000}">
      <formula1>0</formula1>
      <formula2>999999</formula2>
    </dataValidation>
    <dataValidation type="textLength" allowBlank="1" showInputMessage="1" showErrorMessage="1" error="tekst mag maximaal 100 tekens lang zijn_x000a_" sqref="B25:B34 B52:B61" xr:uid="{00000000-0002-0000-0B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0B00-00000F000000}">
      <formula1>E80&lt;=H80</formula1>
    </dataValidation>
  </dataValidations>
  <hyperlinks>
    <hyperlink ref="C215" location="'Printblad totaal'!A1" display="'Printblad totaal'!A1" xr:uid="{00000000-0004-0000-0B00-000000000000}"/>
    <hyperlink ref="C216" location="'Printblad gebieden'!A1" display="'Printblad gebieden'!A1" xr:uid="{00000000-0004-0000-0B00-000001000000}"/>
  </hyperlinks>
  <pageMargins left="0.70866141732283472" right="0.70866141732283472" top="0.74803149606299213" bottom="0.74803149606299213" header="0.31496062992125984" footer="0.31496062992125984"/>
  <pageSetup paperSize="9" scale="64"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4" id="{E6D40899-8ACD-4E59-B7E9-77175D8033B7}">
            <xm:f>'test dubbele maatregels'!$D6&gt;1</xm:f>
            <x14:dxf>
              <numFmt numFmtId="0" formatCode="General"/>
              <fill>
                <patternFill>
                  <bgColor rgb="FFFF0000"/>
                </patternFill>
              </fill>
            </x14:dxf>
          </x14:cfRule>
          <xm:sqref>D6:M6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2964</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6csK5u4GceV+UN00hDqAcl1tPbIzRnLJk4pWhMPEhw81rtw32AJRq6Ph7bYroMr1HOMA4I8RRZLobIMLAAd6Wg==" saltValue="8T1GnLrm+TVv5yuVKuq5wQ==" spinCount="100000" sheet="1" formatRows="0" insertRows="0"/>
  <mergeCells count="17">
    <mergeCell ref="B124:C124"/>
    <mergeCell ref="B39:F39"/>
    <mergeCell ref="B51:C51"/>
    <mergeCell ref="B90:C90"/>
    <mergeCell ref="B111:C111"/>
    <mergeCell ref="B65:F65"/>
    <mergeCell ref="B66:F66"/>
    <mergeCell ref="D200:E200"/>
    <mergeCell ref="D202:E202"/>
    <mergeCell ref="D204:E204"/>
    <mergeCell ref="D206:E206"/>
    <mergeCell ref="B139:C139"/>
    <mergeCell ref="D139:E139"/>
    <mergeCell ref="B154:C154"/>
    <mergeCell ref="D192:E192"/>
    <mergeCell ref="D193:E193"/>
    <mergeCell ref="D194:E194"/>
  </mergeCells>
  <conditionalFormatting sqref="B218">
    <cfRule type="cellIs" dxfId="279" priority="16" operator="notEqual">
      <formula>0</formula>
    </cfRule>
  </conditionalFormatting>
  <conditionalFormatting sqref="E80:E89">
    <cfRule type="cellIs" dxfId="278" priority="15" operator="greaterThan">
      <formula>3</formula>
    </cfRule>
  </conditionalFormatting>
  <conditionalFormatting sqref="H25">
    <cfRule type="containsBlanks" dxfId="277" priority="12">
      <formula>LEN(TRIM(H25))=0</formula>
    </cfRule>
  </conditionalFormatting>
  <conditionalFormatting sqref="H26:H34">
    <cfRule type="containsBlanks" dxfId="276" priority="11">
      <formula>LEN(TRIM(H26))=0</formula>
    </cfRule>
  </conditionalFormatting>
  <conditionalFormatting sqref="G52:G61">
    <cfRule type="containsBlanks" dxfId="275" priority="10">
      <formula>LEN(TRIM(G52))=0</formula>
    </cfRule>
  </conditionalFormatting>
  <conditionalFormatting sqref="J80:J89">
    <cfRule type="containsBlanks" dxfId="274" priority="9">
      <formula>LEN(TRIM(J80))=0</formula>
    </cfRule>
  </conditionalFormatting>
  <conditionalFormatting sqref="G112:G123">
    <cfRule type="containsBlanks" dxfId="273" priority="8">
      <formula>LEN(TRIM(G112))=0</formula>
    </cfRule>
  </conditionalFormatting>
  <conditionalFormatting sqref="G140:G153">
    <cfRule type="containsBlanks" dxfId="272" priority="7">
      <formula>LEN(TRIM(G140))=0</formula>
    </cfRule>
  </conditionalFormatting>
  <conditionalFormatting sqref="E169:E178">
    <cfRule type="containsBlanks" dxfId="271" priority="6">
      <formula>LEN(TRIM(E169))=0</formula>
    </cfRule>
  </conditionalFormatting>
  <conditionalFormatting sqref="C11">
    <cfRule type="containsErrors" dxfId="270" priority="4">
      <formula>ISERROR(C11)</formula>
    </cfRule>
  </conditionalFormatting>
  <conditionalFormatting sqref="C12">
    <cfRule type="containsErrors" dxfId="269" priority="3">
      <formula>ISERROR(C12)</formula>
    </cfRule>
  </conditionalFormatting>
  <conditionalFormatting sqref="A12:B12">
    <cfRule type="expression" dxfId="268" priority="2">
      <formula>IF(C11="Overig",1,0)</formula>
    </cfRule>
  </conditionalFormatting>
  <conditionalFormatting sqref="C12">
    <cfRule type="expression" dxfId="267" priority="1">
      <formula>IF(C11="Overig",1,0)</formula>
    </cfRule>
  </conditionalFormatting>
  <dataValidations count="16">
    <dataValidation type="decimal" allowBlank="1" showInputMessage="1" showErrorMessage="1" errorTitle="getal invoeren" error="hier kunt u alleen een getal invoeren" sqref="C10" xr:uid="{00000000-0002-0000-0C00-000000000000}">
      <formula1>0</formula1>
      <formula2>99999999</formula2>
    </dataValidation>
    <dataValidation type="list" allowBlank="1" showInputMessage="1" showErrorMessage="1" sqref="C5" xr:uid="{00000000-0002-0000-0C00-000001000000}">
      <formula1>Gebied</formula1>
    </dataValidation>
    <dataValidation type="list" allowBlank="1" showInputMessage="1" showErrorMessage="1" sqref="C6" xr:uid="{00000000-0002-0000-0C00-000002000000}">
      <formula1>INDIRECT(C5)</formula1>
    </dataValidation>
    <dataValidation type="decimal" allowBlank="1" showInputMessage="1" showErrorMessage="1" errorTitle="Foute invoer:" error="Getal moet tussen de 0 en 15 liggen_x000a_" prompt="voer een getal tussen de 0 en 15 in" sqref="B46" xr:uid="{00000000-0002-0000-0C00-000003000000}">
      <formula1>0</formula1>
      <formula2>15</formula2>
    </dataValidation>
    <dataValidation type="decimal" allowBlank="1" showInputMessage="1" showErrorMessage="1" errorTitle="Fout" error="Vul hier een getal in" sqref="D80:D89 F207:F211 D112:D123 F112:F123 F140:F153 F195:F199 F201 F203 F205" xr:uid="{00000000-0002-0000-0C00-000004000000}">
      <formula1>0</formula1>
      <formula2>99999999</formula2>
    </dataValidation>
    <dataValidation type="textLength" allowBlank="1" showInputMessage="1" showErrorMessage="1" error="te veel tekens gebruikt: maximaal 100" prompt="MAXIMAAL 100 TEKENS" sqref="C9" xr:uid="{00000000-0002-0000-0C00-000005000000}">
      <formula1>0</formula1>
      <formula2>100</formula2>
    </dataValidation>
    <dataValidation type="date" allowBlank="1" showInputMessage="1" showErrorMessage="1" error="datum niet correct ingevoerd_x000a_" prompt="bijv. 1-1-2021_x000a_" sqref="C7" xr:uid="{00000000-0002-0000-0C00-000006000000}">
      <formula1>44197</formula1>
      <formula2>46023</formula2>
    </dataValidation>
    <dataValidation type="textLength" allowBlank="1" showInputMessage="1" showErrorMessage="1" error="tekst mag max 100 tekens lang zijn" sqref="D207:D211 D205 B80:B89 B112:B123 B140:B153 D140:D153 D195:D199 D201 D203" xr:uid="{00000000-0002-0000-0C00-000007000000}">
      <formula1>0</formula1>
      <formula2>100</formula2>
    </dataValidation>
    <dataValidation type="decimal" allowBlank="1" showInputMessage="1" showErrorMessage="1" error="hier een getal invullen" sqref="B170:B178" xr:uid="{00000000-0002-0000-0C00-000008000000}">
      <formula1>0</formula1>
      <formula2>999999999</formula2>
    </dataValidation>
    <dataValidation type="date" allowBlank="1" showInputMessage="1" showErrorMessage="1" error="datum niet correct ingevoerd_x000a_" prompt="bijv. 1-1-2021_x000a_" sqref="C80:C89" xr:uid="{00000000-0002-0000-0C00-000009000000}">
      <formula1>1</formula1>
      <formula2>45658</formula2>
    </dataValidation>
    <dataValidation type="decimal" allowBlank="1" showInputMessage="1" showErrorMessage="1" prompt="voorbeeld 1,1 uur= 1,1*60= 1 uur en 6 minuten" sqref="B169 D52" xr:uid="{00000000-0002-0000-0C00-00000A000000}">
      <formula1>0</formula1>
      <formula2>999999999</formula2>
    </dataValidation>
    <dataValidation type="decimal" allowBlank="1" showInputMessage="1" showErrorMessage="1" error="vul hier een getal in" sqref="F193" xr:uid="{00000000-0002-0000-0C00-00000B000000}">
      <formula1>0</formula1>
      <formula2>999999999</formula2>
    </dataValidation>
    <dataValidation type="custom" allowBlank="1" showInputMessage="1" showErrorMessage="1" errorTitle="Fout" error="Duur van het project mag niet groter zijn dan de afschrijvingstermijn_x000a_" sqref="H80:H89" xr:uid="{00000000-0002-0000-0C00-00000C000000}">
      <formula1>H80&lt;=E80</formula1>
    </dataValidation>
    <dataValidation type="decimal" allowBlank="1" showInputMessage="1" showErrorMessage="1" error="hier een getal invullen" sqref="C25:D34 D53:D61" xr:uid="{00000000-0002-0000-0C00-00000D000000}">
      <formula1>0</formula1>
      <formula2>999999</formula2>
    </dataValidation>
    <dataValidation type="textLength" allowBlank="1" showInputMessage="1" showErrorMessage="1" error="tekst mag maximaal 100 tekens lang zijn_x000a_" sqref="B25:B34 B52:B61" xr:uid="{00000000-0002-0000-0C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0C00-00000F000000}">
      <formula1>E80&lt;=H80</formula1>
    </dataValidation>
  </dataValidations>
  <hyperlinks>
    <hyperlink ref="C215" location="'Printblad totaal'!A1" display="'Printblad totaal'!A1" xr:uid="{00000000-0004-0000-0C00-000000000000}"/>
    <hyperlink ref="C216" location="'Printblad gebieden'!A1" display="'Printblad gebieden'!A1" xr:uid="{00000000-0004-0000-0C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0CFAE817-9148-41A8-B95C-A209513ACBB4}">
            <xm:f>'test dubbele maatregels'!$D7&gt;1</xm:f>
            <x14:dxf>
              <numFmt numFmtId="0" formatCode="General"/>
              <fill>
                <patternFill>
                  <bgColor rgb="FFFF0000"/>
                </patternFill>
              </fill>
            </x14:dxf>
          </x14:cfRule>
          <xm:sqref>D6:M6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N225"/>
  <sheetViews>
    <sheetView zoomScale="90" zoomScaleNormal="90" workbookViewId="0">
      <selection activeCell="G7" sqref="G7"/>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2966</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rR7si5ZQjRrE4LnHA2UTjCtkKpoN+tfRbgK7DrNKQNqWvPCZ78/TYclz0g4RvX5dUcJ2glyBT4KU18w0v/0vWg==" saltValue="RetRS5urPNzCcToNQOLVHg==" spinCount="100000" sheet="1" formatRows="0" insertRows="0"/>
  <mergeCells count="17">
    <mergeCell ref="B124:C124"/>
    <mergeCell ref="B39:F39"/>
    <mergeCell ref="B51:C51"/>
    <mergeCell ref="B90:C90"/>
    <mergeCell ref="B111:C111"/>
    <mergeCell ref="B65:F65"/>
    <mergeCell ref="B66:F66"/>
    <mergeCell ref="D200:E200"/>
    <mergeCell ref="D202:E202"/>
    <mergeCell ref="D204:E204"/>
    <mergeCell ref="D206:E206"/>
    <mergeCell ref="B139:C139"/>
    <mergeCell ref="D139:E139"/>
    <mergeCell ref="B154:C154"/>
    <mergeCell ref="D192:E192"/>
    <mergeCell ref="D193:E193"/>
    <mergeCell ref="D194:E194"/>
  </mergeCells>
  <conditionalFormatting sqref="B218">
    <cfRule type="cellIs" dxfId="265" priority="16" operator="notEqual">
      <formula>0</formula>
    </cfRule>
  </conditionalFormatting>
  <conditionalFormatting sqref="E80:E89">
    <cfRule type="cellIs" dxfId="264" priority="15" operator="greaterThan">
      <formula>3</formula>
    </cfRule>
  </conditionalFormatting>
  <conditionalFormatting sqref="H25">
    <cfRule type="containsBlanks" dxfId="263" priority="12">
      <formula>LEN(TRIM(H25))=0</formula>
    </cfRule>
  </conditionalFormatting>
  <conditionalFormatting sqref="H26:H34">
    <cfRule type="containsBlanks" dxfId="262" priority="11">
      <formula>LEN(TRIM(H26))=0</formula>
    </cfRule>
  </conditionalFormatting>
  <conditionalFormatting sqref="G52:G61">
    <cfRule type="containsBlanks" dxfId="261" priority="10">
      <formula>LEN(TRIM(G52))=0</formula>
    </cfRule>
  </conditionalFormatting>
  <conditionalFormatting sqref="J80:J89">
    <cfRule type="containsBlanks" dxfId="260" priority="9">
      <formula>LEN(TRIM(J80))=0</formula>
    </cfRule>
  </conditionalFormatting>
  <conditionalFormatting sqref="G112:G123">
    <cfRule type="containsBlanks" dxfId="259" priority="8">
      <formula>LEN(TRIM(G112))=0</formula>
    </cfRule>
  </conditionalFormatting>
  <conditionalFormatting sqref="G140:G153">
    <cfRule type="containsBlanks" dxfId="258" priority="7">
      <formula>LEN(TRIM(G140))=0</formula>
    </cfRule>
  </conditionalFormatting>
  <conditionalFormatting sqref="E169:E178">
    <cfRule type="containsBlanks" dxfId="257" priority="6">
      <formula>LEN(TRIM(E169))=0</formula>
    </cfRule>
  </conditionalFormatting>
  <conditionalFormatting sqref="C11">
    <cfRule type="containsErrors" dxfId="256" priority="4">
      <formula>ISERROR(C11)</formula>
    </cfRule>
  </conditionalFormatting>
  <conditionalFormatting sqref="C12">
    <cfRule type="containsErrors" dxfId="255" priority="3">
      <formula>ISERROR(C12)</formula>
    </cfRule>
  </conditionalFormatting>
  <conditionalFormatting sqref="A12:B12">
    <cfRule type="expression" dxfId="254" priority="2">
      <formula>IF(C11="Overig",1,0)</formula>
    </cfRule>
  </conditionalFormatting>
  <conditionalFormatting sqref="C12">
    <cfRule type="expression" dxfId="253" priority="1">
      <formula>IF(C11="Overig",1,0)</formula>
    </cfRule>
  </conditionalFormatting>
  <dataValidations count="16">
    <dataValidation type="decimal" allowBlank="1" showInputMessage="1" showErrorMessage="1" errorTitle="getal invoeren" error="hier kunt u alleen een getal invoeren" sqref="C10" xr:uid="{00000000-0002-0000-0D00-000000000000}">
      <formula1>0</formula1>
      <formula2>99999999</formula2>
    </dataValidation>
    <dataValidation type="list" allowBlank="1" showInputMessage="1" showErrorMessage="1" sqref="C5" xr:uid="{00000000-0002-0000-0D00-000001000000}">
      <formula1>Gebied</formula1>
    </dataValidation>
    <dataValidation type="list" allowBlank="1" showInputMessage="1" showErrorMessage="1" sqref="C6" xr:uid="{00000000-0002-0000-0D00-000002000000}">
      <formula1>INDIRECT(C5)</formula1>
    </dataValidation>
    <dataValidation type="decimal" allowBlank="1" showInputMessage="1" showErrorMessage="1" errorTitle="Foute invoer:" error="Getal moet tussen de 0 en 15 liggen_x000a_" prompt="voer een getal tussen de 0 en 15 in" sqref="B46" xr:uid="{00000000-0002-0000-0D00-000003000000}">
      <formula1>0</formula1>
      <formula2>15</formula2>
    </dataValidation>
    <dataValidation type="decimal" allowBlank="1" showInputMessage="1" showErrorMessage="1" errorTitle="Fout" error="Vul hier een getal in" sqref="D80:D89 F207:F211 D112:D123 F112:F123 F140:F153 F195:F199 F201 F203 F205" xr:uid="{00000000-0002-0000-0D00-000004000000}">
      <formula1>0</formula1>
      <formula2>99999999</formula2>
    </dataValidation>
    <dataValidation type="textLength" allowBlank="1" showInputMessage="1" showErrorMessage="1" error="te veel tekens gebruikt: maximaal 100" prompt="MAXIMAAL 100 TEKENS" sqref="C9" xr:uid="{00000000-0002-0000-0D00-000005000000}">
      <formula1>0</formula1>
      <formula2>100</formula2>
    </dataValidation>
    <dataValidation type="textLength" allowBlank="1" showInputMessage="1" showErrorMessage="1" error="tekst mag max 100 tekens lang zijn" sqref="D207:D211 D205 B80:B89 B112:B123 B140:B153 D140:D153 D195:D199 D201 D203" xr:uid="{00000000-0002-0000-0D00-000006000000}">
      <formula1>0</formula1>
      <formula2>100</formula2>
    </dataValidation>
    <dataValidation type="decimal" allowBlank="1" showInputMessage="1" showErrorMessage="1" error="hier een getal invullen" sqref="B170:B178" xr:uid="{00000000-0002-0000-0D00-000007000000}">
      <formula1>0</formula1>
      <formula2>999999999</formula2>
    </dataValidation>
    <dataValidation type="date" allowBlank="1" showInputMessage="1" showErrorMessage="1" error="datum niet correct ingevoerd_x000a_" prompt="bijv. 1-1-2021_x000a_" sqref="C80:C89" xr:uid="{00000000-0002-0000-0D00-000008000000}">
      <formula1>1</formula1>
      <formula2>45658</formula2>
    </dataValidation>
    <dataValidation type="decimal" allowBlank="1" showInputMessage="1" showErrorMessage="1" prompt="voorbeeld 1,1 uur= 1,1*60= 1 uur en 6 minuten" sqref="B169 D52" xr:uid="{00000000-0002-0000-0D00-000009000000}">
      <formula1>0</formula1>
      <formula2>999999999</formula2>
    </dataValidation>
    <dataValidation type="decimal" allowBlank="1" showInputMessage="1" showErrorMessage="1" error="vul hier een getal in" sqref="F193" xr:uid="{00000000-0002-0000-0D00-00000A000000}">
      <formula1>0</formula1>
      <formula2>999999999</formula2>
    </dataValidation>
    <dataValidation type="custom" allowBlank="1" showInputMessage="1" showErrorMessage="1" errorTitle="Fout" error="Duur van het project mag niet groter zijn dan de afschrijvingstermijn_x000a_" sqref="H80:H89" xr:uid="{00000000-0002-0000-0D00-00000B000000}">
      <formula1>H80&lt;=E80</formula1>
    </dataValidation>
    <dataValidation type="date" allowBlank="1" showInputMessage="1" showErrorMessage="1" error="datum niet correct ingevoerd_x000a_" prompt="bijv. 1-1-2021_x000a_" sqref="C7" xr:uid="{00000000-0002-0000-0D00-00000C000000}">
      <formula1>44197</formula1>
      <formula2>46023</formula2>
    </dataValidation>
    <dataValidation type="decimal" allowBlank="1" showInputMessage="1" showErrorMessage="1" error="hier een getal invullen" sqref="C25:D34 D53:D61" xr:uid="{00000000-0002-0000-0D00-00000D000000}">
      <formula1>0</formula1>
      <formula2>999999</formula2>
    </dataValidation>
    <dataValidation type="textLength" allowBlank="1" showInputMessage="1" showErrorMessage="1" error="tekst mag maximaal 100 tekens lang zijn_x000a_" sqref="B25:B34 B52:B61" xr:uid="{00000000-0002-0000-0D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0D00-00000F000000}">
      <formula1>E80&lt;=H80</formula1>
    </dataValidation>
  </dataValidations>
  <hyperlinks>
    <hyperlink ref="C215" location="'Printblad totaal'!A1" display="'Printblad totaal'!A1" xr:uid="{00000000-0004-0000-0D00-000000000000}"/>
    <hyperlink ref="C216" location="'Printblad gebieden'!A1" display="'Printblad gebieden'!A1" xr:uid="{00000000-0004-0000-0D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2C6041BF-9A00-43AE-B420-CF0AA2467FCF}">
            <xm:f>'test dubbele maatregels'!$D8&gt;1</xm:f>
            <x14:dxf>
              <numFmt numFmtId="0" formatCode="General"/>
              <fill>
                <patternFill>
                  <bgColor rgb="FFFF0000"/>
                </patternFill>
              </fill>
            </x14:dxf>
          </x14:cfRule>
          <xm:sqref>D6:M6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2966</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SUM(D169:D178)</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HoY7lADb+14t2h92OQ/kcAwisJmXCw1cRDCKijPNR+72JIVVegjGi1MfgkbrzwFRc/T8B8DuW4ht+nnar4XNWA==" saltValue="k3IxTbT2owjcDsGRLMWiJg==" spinCount="100000" sheet="1" formatRows="0" insertRows="0"/>
  <mergeCells count="17">
    <mergeCell ref="B124:C124"/>
    <mergeCell ref="B39:F39"/>
    <mergeCell ref="B51:C51"/>
    <mergeCell ref="B90:C90"/>
    <mergeCell ref="B111:C111"/>
    <mergeCell ref="B65:F65"/>
    <mergeCell ref="B66:F66"/>
    <mergeCell ref="D200:E200"/>
    <mergeCell ref="D202:E202"/>
    <mergeCell ref="D204:E204"/>
    <mergeCell ref="D206:E206"/>
    <mergeCell ref="B139:C139"/>
    <mergeCell ref="D139:E139"/>
    <mergeCell ref="B154:C154"/>
    <mergeCell ref="D192:E192"/>
    <mergeCell ref="D193:E193"/>
    <mergeCell ref="D194:E194"/>
  </mergeCells>
  <conditionalFormatting sqref="B218">
    <cfRule type="cellIs" dxfId="251" priority="16" operator="notEqual">
      <formula>0</formula>
    </cfRule>
  </conditionalFormatting>
  <conditionalFormatting sqref="E80:E89">
    <cfRule type="cellIs" dxfId="250" priority="15" operator="greaterThan">
      <formula>3</formula>
    </cfRule>
  </conditionalFormatting>
  <conditionalFormatting sqref="H25">
    <cfRule type="containsBlanks" dxfId="249" priority="12">
      <formula>LEN(TRIM(H25))=0</formula>
    </cfRule>
  </conditionalFormatting>
  <conditionalFormatting sqref="H26:H34">
    <cfRule type="containsBlanks" dxfId="248" priority="11">
      <formula>LEN(TRIM(H26))=0</formula>
    </cfRule>
  </conditionalFormatting>
  <conditionalFormatting sqref="G52:G61">
    <cfRule type="containsBlanks" dxfId="247" priority="10">
      <formula>LEN(TRIM(G52))=0</formula>
    </cfRule>
  </conditionalFormatting>
  <conditionalFormatting sqref="J80:J89">
    <cfRule type="containsBlanks" dxfId="246" priority="9">
      <formula>LEN(TRIM(J80))=0</formula>
    </cfRule>
  </conditionalFormatting>
  <conditionalFormatting sqref="G112:G123">
    <cfRule type="containsBlanks" dxfId="245" priority="8">
      <formula>LEN(TRIM(G112))=0</formula>
    </cfRule>
  </conditionalFormatting>
  <conditionalFormatting sqref="G140:G153">
    <cfRule type="containsBlanks" dxfId="244" priority="7">
      <formula>LEN(TRIM(G140))=0</formula>
    </cfRule>
  </conditionalFormatting>
  <conditionalFormatting sqref="E169:E178">
    <cfRule type="containsBlanks" dxfId="243" priority="6">
      <formula>LEN(TRIM(E169))=0</formula>
    </cfRule>
  </conditionalFormatting>
  <conditionalFormatting sqref="C11">
    <cfRule type="containsErrors" dxfId="242" priority="4">
      <formula>ISERROR(C11)</formula>
    </cfRule>
  </conditionalFormatting>
  <conditionalFormatting sqref="C12">
    <cfRule type="containsErrors" dxfId="241" priority="3">
      <formula>ISERROR(C12)</formula>
    </cfRule>
  </conditionalFormatting>
  <conditionalFormatting sqref="A12:B12">
    <cfRule type="expression" dxfId="240" priority="2">
      <formula>IF(C11="Overig",1,0)</formula>
    </cfRule>
  </conditionalFormatting>
  <conditionalFormatting sqref="C12">
    <cfRule type="expression" dxfId="239" priority="1">
      <formula>IF(C11="Overig",1,0)</formula>
    </cfRule>
  </conditionalFormatting>
  <dataValidations count="16">
    <dataValidation type="decimal" allowBlank="1" showInputMessage="1" showErrorMessage="1" errorTitle="getal invoeren" error="hier kunt u alleen een getal invoeren" sqref="C10" xr:uid="{00000000-0002-0000-0E00-000000000000}">
      <formula1>0</formula1>
      <formula2>99999999</formula2>
    </dataValidation>
    <dataValidation type="list" allowBlank="1" showInputMessage="1" showErrorMessage="1" sqref="C5" xr:uid="{00000000-0002-0000-0E00-000001000000}">
      <formula1>Gebied</formula1>
    </dataValidation>
    <dataValidation type="list" allowBlank="1" showInputMessage="1" showErrorMessage="1" sqref="C6" xr:uid="{00000000-0002-0000-0E00-000002000000}">
      <formula1>INDIRECT(C5)</formula1>
    </dataValidation>
    <dataValidation type="decimal" allowBlank="1" showInputMessage="1" showErrorMessage="1" errorTitle="Foute invoer:" error="Getal moet tussen de 0 en 15 liggen_x000a_" prompt="voer een getal tussen de 0 en 15 in" sqref="B46" xr:uid="{00000000-0002-0000-0E00-000003000000}">
      <formula1>0</formula1>
      <formula2>15</formula2>
    </dataValidation>
    <dataValidation type="decimal" allowBlank="1" showInputMessage="1" showErrorMessage="1" errorTitle="Fout" error="Vul hier een getal in" sqref="D80:D89 F207:F211 D112:D123 F112:F123 F140:F153 F195:F199 F201 F203 F205" xr:uid="{00000000-0002-0000-0E00-000004000000}">
      <formula1>0</formula1>
      <formula2>99999999</formula2>
    </dataValidation>
    <dataValidation type="textLength" allowBlank="1" showInputMessage="1" showErrorMessage="1" error="te veel tekens gebruikt: maximaal 100" prompt="MAXIMAAL 100 TEKENS" sqref="C9" xr:uid="{00000000-0002-0000-0E00-000005000000}">
      <formula1>0</formula1>
      <formula2>100</formula2>
    </dataValidation>
    <dataValidation type="textLength" allowBlank="1" showInputMessage="1" showErrorMessage="1" error="tekst mag max 100 tekens lang zijn" sqref="D207:D211 D205 B80:B89 B112:B123 B140:B153 D140:D153 D195:D199 D201 D203" xr:uid="{00000000-0002-0000-0E00-000006000000}">
      <formula1>0</formula1>
      <formula2>100</formula2>
    </dataValidation>
    <dataValidation type="decimal" allowBlank="1" showInputMessage="1" showErrorMessage="1" error="hier een getal invullen" sqref="B170:B178" xr:uid="{00000000-0002-0000-0E00-000007000000}">
      <formula1>0</formula1>
      <formula2>999999999</formula2>
    </dataValidation>
    <dataValidation type="date" allowBlank="1" showInputMessage="1" showErrorMessage="1" error="datum niet correct ingevoerd_x000a_" prompt="bijv. 1-1-2021_x000a_" sqref="C80:C89" xr:uid="{00000000-0002-0000-0E00-000008000000}">
      <formula1>1</formula1>
      <formula2>45658</formula2>
    </dataValidation>
    <dataValidation type="decimal" allowBlank="1" showInputMessage="1" showErrorMessage="1" prompt="voorbeeld 1,1 uur= 1,1*60= 1 uur en 6 minuten" sqref="B169 D52" xr:uid="{00000000-0002-0000-0E00-000009000000}">
      <formula1>0</formula1>
      <formula2>999999999</formula2>
    </dataValidation>
    <dataValidation type="decimal" allowBlank="1" showInputMessage="1" showErrorMessage="1" error="vul hier een getal in" sqref="F193" xr:uid="{00000000-0002-0000-0E00-00000A000000}">
      <formula1>0</formula1>
      <formula2>999999999</formula2>
    </dataValidation>
    <dataValidation type="custom" allowBlank="1" showInputMessage="1" showErrorMessage="1" errorTitle="Fout" error="Duur van het project mag niet groter zijn dan de afschrijvingstermijn_x000a_" sqref="H80:H89" xr:uid="{00000000-0002-0000-0E00-00000B000000}">
      <formula1>H80&lt;=E80</formula1>
    </dataValidation>
    <dataValidation type="date" allowBlank="1" showInputMessage="1" showErrorMessage="1" error="datum niet correct ingevoerd_x000a_" prompt="bijv. 1-1-2021_x000a_" sqref="C7" xr:uid="{00000000-0002-0000-0E00-00000C000000}">
      <formula1>44197</formula1>
      <formula2>46023</formula2>
    </dataValidation>
    <dataValidation type="decimal" allowBlank="1" showInputMessage="1" showErrorMessage="1" error="hier een getal invullen" sqref="C25:D34 D53:D61" xr:uid="{00000000-0002-0000-0E00-00000D000000}">
      <formula1>0</formula1>
      <formula2>999999</formula2>
    </dataValidation>
    <dataValidation type="textLength" allowBlank="1" showInputMessage="1" showErrorMessage="1" error="tekst mag maximaal 100 tekens lang zijn_x000a_" sqref="B25:B34 B52:B61" xr:uid="{00000000-0002-0000-0E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0E00-00000F000000}">
      <formula1>E80&lt;=H80</formula1>
    </dataValidation>
  </dataValidations>
  <hyperlinks>
    <hyperlink ref="C215" location="'Printblad totaal'!A1" display="'Printblad totaal'!A1" xr:uid="{00000000-0004-0000-0E00-000000000000}"/>
    <hyperlink ref="C216" location="'Printblad gebieden'!A1" display="'Printblad gebieden'!A1" xr:uid="{00000000-0004-0000-0E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9F4B76EB-8D73-4C05-A0E2-53AB92E9B124}">
            <xm:f>'test dubbele maatregels'!$D9&gt;1</xm:f>
            <x14:dxf>
              <numFmt numFmtId="0" formatCode="General"/>
              <fill>
                <patternFill>
                  <bgColor rgb="FFFF0000"/>
                </patternFill>
              </fill>
            </x14:dxf>
          </x14:cfRule>
          <xm:sqref>D6:M6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2966</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PEMmayBujMutXOucHNktBQfZyJLieU3s+nokU8rp2HbM4b4Ze190heHfPMHSpddeivpXmz8QnCXYA6VAfhF33A==" saltValue="nKM1YipdeK3RE4jfI4NcmQ==" spinCount="100000" sheet="1" formatRows="0" insertRows="0"/>
  <mergeCells count="17">
    <mergeCell ref="B124:C124"/>
    <mergeCell ref="B39:F39"/>
    <mergeCell ref="B51:C51"/>
    <mergeCell ref="B90:C90"/>
    <mergeCell ref="B111:C111"/>
    <mergeCell ref="B65:F65"/>
    <mergeCell ref="B66:F66"/>
    <mergeCell ref="D200:E200"/>
    <mergeCell ref="D202:E202"/>
    <mergeCell ref="D204:E204"/>
    <mergeCell ref="D206:E206"/>
    <mergeCell ref="B139:C139"/>
    <mergeCell ref="D139:E139"/>
    <mergeCell ref="B154:C154"/>
    <mergeCell ref="D192:E192"/>
    <mergeCell ref="D193:E193"/>
    <mergeCell ref="D194:E194"/>
  </mergeCells>
  <conditionalFormatting sqref="B218">
    <cfRule type="cellIs" dxfId="237" priority="16" operator="notEqual">
      <formula>0</formula>
    </cfRule>
  </conditionalFormatting>
  <conditionalFormatting sqref="E80:E89">
    <cfRule type="cellIs" dxfId="236" priority="15" operator="greaterThan">
      <formula>3</formula>
    </cfRule>
  </conditionalFormatting>
  <conditionalFormatting sqref="H25">
    <cfRule type="containsBlanks" dxfId="235" priority="12">
      <formula>LEN(TRIM(H25))=0</formula>
    </cfRule>
  </conditionalFormatting>
  <conditionalFormatting sqref="H26:H34">
    <cfRule type="containsBlanks" dxfId="234" priority="11">
      <formula>LEN(TRIM(H26))=0</formula>
    </cfRule>
  </conditionalFormatting>
  <conditionalFormatting sqref="G52:G61">
    <cfRule type="containsBlanks" dxfId="233" priority="10">
      <formula>LEN(TRIM(G52))=0</formula>
    </cfRule>
  </conditionalFormatting>
  <conditionalFormatting sqref="J80:J89">
    <cfRule type="containsBlanks" dxfId="232" priority="9">
      <formula>LEN(TRIM(J80))=0</formula>
    </cfRule>
  </conditionalFormatting>
  <conditionalFormatting sqref="G112:G123">
    <cfRule type="containsBlanks" dxfId="231" priority="8">
      <formula>LEN(TRIM(G112))=0</formula>
    </cfRule>
  </conditionalFormatting>
  <conditionalFormatting sqref="G140:G153">
    <cfRule type="containsBlanks" dxfId="230" priority="7">
      <formula>LEN(TRIM(G140))=0</formula>
    </cfRule>
  </conditionalFormatting>
  <conditionalFormatting sqref="E169:E178">
    <cfRule type="containsBlanks" dxfId="229" priority="6">
      <formula>LEN(TRIM(E169))=0</formula>
    </cfRule>
  </conditionalFormatting>
  <conditionalFormatting sqref="C11">
    <cfRule type="containsErrors" dxfId="228" priority="4">
      <formula>ISERROR(C11)</formula>
    </cfRule>
  </conditionalFormatting>
  <conditionalFormatting sqref="C12">
    <cfRule type="containsErrors" dxfId="227" priority="3">
      <formula>ISERROR(C12)</formula>
    </cfRule>
  </conditionalFormatting>
  <conditionalFormatting sqref="A12:B12">
    <cfRule type="expression" dxfId="226" priority="2">
      <formula>IF(C11="Overig",1,0)</formula>
    </cfRule>
  </conditionalFormatting>
  <conditionalFormatting sqref="C12">
    <cfRule type="expression" dxfId="225" priority="1">
      <formula>IF(C11="Overig",1,0)</formula>
    </cfRule>
  </conditionalFormatting>
  <dataValidations count="16">
    <dataValidation type="decimal" allowBlank="1" showInputMessage="1" showErrorMessage="1" errorTitle="getal invoeren" error="hier kunt u alleen een getal invoeren" sqref="C10" xr:uid="{00000000-0002-0000-0F00-000000000000}">
      <formula1>0</formula1>
      <formula2>99999999</formula2>
    </dataValidation>
    <dataValidation type="list" allowBlank="1" showInputMessage="1" showErrorMessage="1" sqref="C5" xr:uid="{00000000-0002-0000-0F00-000001000000}">
      <formula1>Gebied</formula1>
    </dataValidation>
    <dataValidation type="list" allowBlank="1" showInputMessage="1" showErrorMessage="1" sqref="C6" xr:uid="{00000000-0002-0000-0F00-000002000000}">
      <formula1>INDIRECT(C5)</formula1>
    </dataValidation>
    <dataValidation type="decimal" allowBlank="1" showInputMessage="1" showErrorMessage="1" errorTitle="Foute invoer:" error="Getal moet tussen de 0 en 15 liggen_x000a_" prompt="voer een getal tussen de 0 en 15 in" sqref="B46" xr:uid="{00000000-0002-0000-0F00-000003000000}">
      <formula1>0</formula1>
      <formula2>15</formula2>
    </dataValidation>
    <dataValidation type="decimal" allowBlank="1" showInputMessage="1" showErrorMessage="1" errorTitle="Fout" error="Vul hier een getal in" sqref="D80:D89 F207:F211 D112:D123 F112:F123 F140:F153 F195:F199 F201 F203 F205" xr:uid="{00000000-0002-0000-0F00-000004000000}">
      <formula1>0</formula1>
      <formula2>99999999</formula2>
    </dataValidation>
    <dataValidation type="textLength" allowBlank="1" showInputMessage="1" showErrorMessage="1" error="te veel tekens gebruikt: maximaal 100" prompt="MAXIMAAL 100 TEKENS" sqref="C9" xr:uid="{00000000-0002-0000-0F00-000005000000}">
      <formula1>0</formula1>
      <formula2>100</formula2>
    </dataValidation>
    <dataValidation type="textLength" allowBlank="1" showInputMessage="1" showErrorMessage="1" error="tekst mag max 100 tekens lang zijn" sqref="D207:D211 D205 B80:B89 B112:B123 B140:B153 D140:D153 D195:D199 D201 D203" xr:uid="{00000000-0002-0000-0F00-000006000000}">
      <formula1>0</formula1>
      <formula2>100</formula2>
    </dataValidation>
    <dataValidation type="decimal" allowBlank="1" showInputMessage="1" showErrorMessage="1" error="hier een getal invullen" sqref="B170:B178" xr:uid="{00000000-0002-0000-0F00-000007000000}">
      <formula1>0</formula1>
      <formula2>999999999</formula2>
    </dataValidation>
    <dataValidation type="date" allowBlank="1" showInputMessage="1" showErrorMessage="1" error="datum niet correct ingevoerd_x000a_" prompt="bijv. 1-1-2021_x000a_" sqref="C80:C89" xr:uid="{00000000-0002-0000-0F00-000008000000}">
      <formula1>1</formula1>
      <formula2>45658</formula2>
    </dataValidation>
    <dataValidation type="decimal" allowBlank="1" showInputMessage="1" showErrorMessage="1" prompt="voorbeeld 1,1 uur= 1,1*60= 1 uur en 6 minuten" sqref="B169 D52" xr:uid="{00000000-0002-0000-0F00-000009000000}">
      <formula1>0</formula1>
      <formula2>999999999</formula2>
    </dataValidation>
    <dataValidation type="decimal" allowBlank="1" showInputMessage="1" showErrorMessage="1" error="vul hier een getal in" sqref="F193" xr:uid="{00000000-0002-0000-0F00-00000A000000}">
      <formula1>0</formula1>
      <formula2>999999999</formula2>
    </dataValidation>
    <dataValidation type="custom" allowBlank="1" showInputMessage="1" showErrorMessage="1" errorTitle="Fout" error="Duur van het project mag niet groter zijn dan de afschrijvingstermijn_x000a_" sqref="H80:H89" xr:uid="{00000000-0002-0000-0F00-00000B000000}">
      <formula1>H80&lt;=E80</formula1>
    </dataValidation>
    <dataValidation type="date" allowBlank="1" showInputMessage="1" showErrorMessage="1" error="datum niet correct ingevoerd_x000a_" prompt="bijv. 1-1-2021_x000a_" sqref="C7" xr:uid="{00000000-0002-0000-0F00-00000C000000}">
      <formula1>44197</formula1>
      <formula2>46023</formula2>
    </dataValidation>
    <dataValidation type="decimal" allowBlank="1" showInputMessage="1" showErrorMessage="1" error="hier een getal invullen" sqref="C25:D34 D53:D61" xr:uid="{00000000-0002-0000-0F00-00000D000000}">
      <formula1>0</formula1>
      <formula2>999999</formula2>
    </dataValidation>
    <dataValidation type="textLength" allowBlank="1" showInputMessage="1" showErrorMessage="1" error="tekst mag maximaal 100 tekens lang zijn_x000a_" sqref="B25:B34 B52:B61" xr:uid="{00000000-0002-0000-0F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0F00-00000F000000}">
      <formula1>E80&lt;=H80</formula1>
    </dataValidation>
  </dataValidations>
  <hyperlinks>
    <hyperlink ref="C215" location="'Printblad totaal'!A1" display="'Printblad totaal'!A1" xr:uid="{00000000-0004-0000-0F00-000000000000}"/>
    <hyperlink ref="C216" location="'Printblad gebieden'!A1" display="'Printblad gebieden'!A1" xr:uid="{00000000-0004-0000-0F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EEC92C7C-5834-4CB7-A702-3288668EC893}">
            <xm:f>'test dubbele maatregels'!$D10&gt;1</xm:f>
            <x14:dxf>
              <numFmt numFmtId="0" formatCode="General"/>
              <fill>
                <patternFill>
                  <bgColor rgb="FFFF0000"/>
                </patternFill>
              </fill>
            </x14:dxf>
          </x14:cfRule>
          <xm:sqref>D6:M6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2966</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TtvKzQGD1nWSJnqk7eolFQF4DZVVzrb2Yn1xx6QIG72gMr6bU9d0oUOWBD73lOvJxTb70MBlu0e5CshDRe6P4w==" saltValue="MLHuWgLH9UBa82G+hRA7kQ==" spinCount="100000" sheet="1" formatRows="0" insertRows="0"/>
  <mergeCells count="17">
    <mergeCell ref="B124:C124"/>
    <mergeCell ref="B39:F39"/>
    <mergeCell ref="B51:C51"/>
    <mergeCell ref="B90:C90"/>
    <mergeCell ref="B111:C111"/>
    <mergeCell ref="B65:F65"/>
    <mergeCell ref="B66:F66"/>
    <mergeCell ref="D200:E200"/>
    <mergeCell ref="D202:E202"/>
    <mergeCell ref="D204:E204"/>
    <mergeCell ref="D206:E206"/>
    <mergeCell ref="B139:C139"/>
    <mergeCell ref="D139:E139"/>
    <mergeCell ref="B154:C154"/>
    <mergeCell ref="D192:E192"/>
    <mergeCell ref="D193:E193"/>
    <mergeCell ref="D194:E194"/>
  </mergeCells>
  <conditionalFormatting sqref="B218">
    <cfRule type="cellIs" dxfId="223" priority="16" operator="notEqual">
      <formula>0</formula>
    </cfRule>
  </conditionalFormatting>
  <conditionalFormatting sqref="E80:E89">
    <cfRule type="cellIs" dxfId="222" priority="15" operator="greaterThan">
      <formula>3</formula>
    </cfRule>
  </conditionalFormatting>
  <conditionalFormatting sqref="H25">
    <cfRule type="containsBlanks" dxfId="221" priority="12">
      <formula>LEN(TRIM(H25))=0</formula>
    </cfRule>
  </conditionalFormatting>
  <conditionalFormatting sqref="H26:H34">
    <cfRule type="containsBlanks" dxfId="220" priority="11">
      <formula>LEN(TRIM(H26))=0</formula>
    </cfRule>
  </conditionalFormatting>
  <conditionalFormatting sqref="G52:G61">
    <cfRule type="containsBlanks" dxfId="219" priority="10">
      <formula>LEN(TRIM(G52))=0</formula>
    </cfRule>
  </conditionalFormatting>
  <conditionalFormatting sqref="J80:J89">
    <cfRule type="containsBlanks" dxfId="218" priority="9">
      <formula>LEN(TRIM(J80))=0</formula>
    </cfRule>
  </conditionalFormatting>
  <conditionalFormatting sqref="G112:G123">
    <cfRule type="containsBlanks" dxfId="217" priority="8">
      <formula>LEN(TRIM(G112))=0</formula>
    </cfRule>
  </conditionalFormatting>
  <conditionalFormatting sqref="G140:G153">
    <cfRule type="containsBlanks" dxfId="216" priority="7">
      <formula>LEN(TRIM(G140))=0</formula>
    </cfRule>
  </conditionalFormatting>
  <conditionalFormatting sqref="E169:E178">
    <cfRule type="containsBlanks" dxfId="215" priority="6">
      <formula>LEN(TRIM(E169))=0</formula>
    </cfRule>
  </conditionalFormatting>
  <conditionalFormatting sqref="C11">
    <cfRule type="containsErrors" dxfId="214" priority="4">
      <formula>ISERROR(C11)</formula>
    </cfRule>
  </conditionalFormatting>
  <conditionalFormatting sqref="C12">
    <cfRule type="containsErrors" dxfId="213" priority="3">
      <formula>ISERROR(C12)</formula>
    </cfRule>
  </conditionalFormatting>
  <conditionalFormatting sqref="A12:B12">
    <cfRule type="expression" dxfId="212" priority="2">
      <formula>IF(C11="Overig",1,0)</formula>
    </cfRule>
  </conditionalFormatting>
  <conditionalFormatting sqref="C12">
    <cfRule type="expression" dxfId="211" priority="1">
      <formula>IF(C11="Overig",1,0)</formula>
    </cfRule>
  </conditionalFormatting>
  <dataValidations count="16">
    <dataValidation type="decimal" allowBlank="1" showInputMessage="1" showErrorMessage="1" errorTitle="getal invoeren" error="hier kunt u alleen een getal invoeren" sqref="C10" xr:uid="{00000000-0002-0000-1000-000000000000}">
      <formula1>0</formula1>
      <formula2>99999999</formula2>
    </dataValidation>
    <dataValidation type="list" allowBlank="1" showInputMessage="1" showErrorMessage="1" sqref="C5" xr:uid="{00000000-0002-0000-1000-000001000000}">
      <formula1>Gebied</formula1>
    </dataValidation>
    <dataValidation type="list" allowBlank="1" showInputMessage="1" showErrorMessage="1" sqref="C6" xr:uid="{00000000-0002-0000-1000-000002000000}">
      <formula1>INDIRECT(C5)</formula1>
    </dataValidation>
    <dataValidation type="decimal" allowBlank="1" showInputMessage="1" showErrorMessage="1" errorTitle="Foute invoer:" error="Getal moet tussen de 0 en 15 liggen_x000a_" prompt="voer een getal tussen de 0 en 15 in" sqref="B46" xr:uid="{00000000-0002-0000-1000-000003000000}">
      <formula1>0</formula1>
      <formula2>15</formula2>
    </dataValidation>
    <dataValidation type="decimal" allowBlank="1" showInputMessage="1" showErrorMessage="1" errorTitle="Fout" error="Vul hier een getal in" sqref="D80:D89 F207:F211 D112:D123 F112:F123 F140:F153 F195:F199 F201 F203 F205" xr:uid="{00000000-0002-0000-1000-000004000000}">
      <formula1>0</formula1>
      <formula2>99999999</formula2>
    </dataValidation>
    <dataValidation type="textLength" allowBlank="1" showInputMessage="1" showErrorMessage="1" error="te veel tekens gebruikt: maximaal 100" prompt="MAXIMAAL 100 TEKENS" sqref="C9" xr:uid="{00000000-0002-0000-1000-000005000000}">
      <formula1>0</formula1>
      <formula2>100</formula2>
    </dataValidation>
    <dataValidation type="textLength" allowBlank="1" showInputMessage="1" showErrorMessage="1" error="tekst mag max 100 tekens lang zijn" sqref="D207:D211 D205 B80:B89 B112:B123 B140:B153 D140:D153 D195:D199 D201 D203" xr:uid="{00000000-0002-0000-1000-000006000000}">
      <formula1>0</formula1>
      <formula2>100</formula2>
    </dataValidation>
    <dataValidation type="decimal" allowBlank="1" showInputMessage="1" showErrorMessage="1" error="hier een getal invullen" sqref="B170:B178" xr:uid="{00000000-0002-0000-1000-000007000000}">
      <formula1>0</formula1>
      <formula2>999999999</formula2>
    </dataValidation>
    <dataValidation type="date" allowBlank="1" showInputMessage="1" showErrorMessage="1" error="datum niet correct ingevoerd_x000a_" prompt="bijv. 1-1-2021_x000a_" sqref="C80:C89" xr:uid="{00000000-0002-0000-1000-000008000000}">
      <formula1>1</formula1>
      <formula2>45658</formula2>
    </dataValidation>
    <dataValidation type="decimal" allowBlank="1" showInputMessage="1" showErrorMessage="1" prompt="voorbeeld 1,1 uur= 1,1*60= 1 uur en 6 minuten" sqref="B169 D52" xr:uid="{00000000-0002-0000-1000-000009000000}">
      <formula1>0</formula1>
      <formula2>999999999</formula2>
    </dataValidation>
    <dataValidation type="decimal" allowBlank="1" showInputMessage="1" showErrorMessage="1" error="vul hier een getal in" sqref="F193" xr:uid="{00000000-0002-0000-1000-00000A000000}">
      <formula1>0</formula1>
      <formula2>999999999</formula2>
    </dataValidation>
    <dataValidation type="custom" allowBlank="1" showInputMessage="1" showErrorMessage="1" errorTitle="Fout" error="Duur van het project mag niet groter zijn dan de afschrijvingstermijn_x000a_" sqref="H80:H89" xr:uid="{00000000-0002-0000-1000-00000B000000}">
      <formula1>H80&lt;=E80</formula1>
    </dataValidation>
    <dataValidation type="date" allowBlank="1" showInputMessage="1" showErrorMessage="1" error="datum niet correct ingevoerd_x000a_" prompt="bijv. 1-1-2021_x000a_" sqref="C7" xr:uid="{00000000-0002-0000-1000-00000C000000}">
      <formula1>44197</formula1>
      <formula2>46023</formula2>
    </dataValidation>
    <dataValidation type="decimal" allowBlank="1" showInputMessage="1" showErrorMessage="1" error="hier een getal invullen" sqref="C25:D34 D53:D61" xr:uid="{00000000-0002-0000-1000-00000D000000}">
      <formula1>0</formula1>
      <formula2>999999</formula2>
    </dataValidation>
    <dataValidation type="textLength" allowBlank="1" showInputMessage="1" showErrorMessage="1" error="tekst mag maximaal 100 tekens lang zijn_x000a_" sqref="B25:B34 B52:B61" xr:uid="{00000000-0002-0000-10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1000-00000F000000}">
      <formula1>E80&lt;=H80</formula1>
    </dataValidation>
  </dataValidations>
  <hyperlinks>
    <hyperlink ref="C215" location="'Printblad totaal'!A1" display="'Printblad totaal'!A1" xr:uid="{00000000-0004-0000-1000-000000000000}"/>
    <hyperlink ref="C216" location="'Printblad gebieden'!A1" display="'Printblad gebieden'!A1" xr:uid="{00000000-0004-0000-10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420FFEEC-E5C3-47A6-9F23-86BD0922AFA2}">
            <xm:f>'test dubbele maatregels'!$D11&gt;1</xm:f>
            <x14:dxf>
              <numFmt numFmtId="0" formatCode="General"/>
              <fill>
                <patternFill>
                  <bgColor rgb="FFFF0000"/>
                </patternFill>
              </fill>
            </x14:dxf>
          </x14:cfRule>
          <xm:sqref>D6:M6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65" t="s">
        <v>2959</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1"/>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2966</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5TyHagJxGxqUWgdy5fp3SE2QwI4gvyqHRF8s5ayAFCtYwitEmnuSm2Ng/dpU8Yd6nNdaD20DXJ/NtCNSw1Iy7w==" saltValue="wn71eO3nKjvsqqx+unDpwA==" spinCount="100000" sheet="1" formatRows="0" insertRows="0"/>
  <mergeCells count="17">
    <mergeCell ref="D206:E206"/>
    <mergeCell ref="B139:C139"/>
    <mergeCell ref="D139:E139"/>
    <mergeCell ref="B154:C154"/>
    <mergeCell ref="D192:E192"/>
    <mergeCell ref="D193:E193"/>
    <mergeCell ref="D194:E194"/>
    <mergeCell ref="B39:F39"/>
    <mergeCell ref="B51:C51"/>
    <mergeCell ref="B90:C90"/>
    <mergeCell ref="B111:C111"/>
    <mergeCell ref="D204:E204"/>
    <mergeCell ref="B65:F65"/>
    <mergeCell ref="B66:F66"/>
    <mergeCell ref="D200:E200"/>
    <mergeCell ref="D202:E202"/>
    <mergeCell ref="B124:C124"/>
  </mergeCells>
  <conditionalFormatting sqref="B218">
    <cfRule type="cellIs" dxfId="209" priority="16" operator="notEqual">
      <formula>0</formula>
    </cfRule>
  </conditionalFormatting>
  <conditionalFormatting sqref="E80:E89">
    <cfRule type="cellIs" dxfId="208" priority="15" operator="greaterThan">
      <formula>3</formula>
    </cfRule>
  </conditionalFormatting>
  <conditionalFormatting sqref="H25">
    <cfRule type="containsBlanks" dxfId="207" priority="12">
      <formula>LEN(TRIM(H25))=0</formula>
    </cfRule>
  </conditionalFormatting>
  <conditionalFormatting sqref="H26:H34">
    <cfRule type="containsBlanks" dxfId="206" priority="11">
      <formula>LEN(TRIM(H26))=0</formula>
    </cfRule>
  </conditionalFormatting>
  <conditionalFormatting sqref="G52:G61">
    <cfRule type="containsBlanks" dxfId="205" priority="10">
      <formula>LEN(TRIM(G52))=0</formula>
    </cfRule>
  </conditionalFormatting>
  <conditionalFormatting sqref="J80:J89">
    <cfRule type="containsBlanks" dxfId="204" priority="9">
      <formula>LEN(TRIM(J80))=0</formula>
    </cfRule>
  </conditionalFormatting>
  <conditionalFormatting sqref="G112:G123">
    <cfRule type="containsBlanks" dxfId="203" priority="8">
      <formula>LEN(TRIM(G112))=0</formula>
    </cfRule>
  </conditionalFormatting>
  <conditionalFormatting sqref="G140:G153">
    <cfRule type="containsBlanks" dxfId="202" priority="7">
      <formula>LEN(TRIM(G140))=0</formula>
    </cfRule>
  </conditionalFormatting>
  <conditionalFormatting sqref="E169:E178">
    <cfRule type="containsBlanks" dxfId="201" priority="6">
      <formula>LEN(TRIM(E169))=0</formula>
    </cfRule>
  </conditionalFormatting>
  <conditionalFormatting sqref="C11">
    <cfRule type="containsErrors" dxfId="200" priority="4">
      <formula>ISERROR(C11)</formula>
    </cfRule>
  </conditionalFormatting>
  <conditionalFormatting sqref="C12">
    <cfRule type="containsErrors" dxfId="199" priority="3">
      <formula>ISERROR(C12)</formula>
    </cfRule>
  </conditionalFormatting>
  <conditionalFormatting sqref="A12:B12">
    <cfRule type="expression" dxfId="198" priority="2">
      <formula>IF(C11="Overig",1,0)</formula>
    </cfRule>
  </conditionalFormatting>
  <conditionalFormatting sqref="C12">
    <cfRule type="expression" dxfId="197" priority="1">
      <formula>IF(C11="Overig",1,0)</formula>
    </cfRule>
  </conditionalFormatting>
  <dataValidations count="16">
    <dataValidation type="decimal" allowBlank="1" showInputMessage="1" showErrorMessage="1" errorTitle="getal invoeren" error="hier kunt u alleen een getal invoeren" sqref="C10" xr:uid="{00000000-0002-0000-1100-000000000000}">
      <formula1>0</formula1>
      <formula2>99999999</formula2>
    </dataValidation>
    <dataValidation type="list" allowBlank="1" showInputMessage="1" showErrorMessage="1" sqref="C5" xr:uid="{00000000-0002-0000-1100-000001000000}">
      <formula1>Gebied</formula1>
    </dataValidation>
    <dataValidation type="list" allowBlank="1" showInputMessage="1" showErrorMessage="1" sqref="C6" xr:uid="{00000000-0002-0000-1100-000002000000}">
      <formula1>INDIRECT(C5)</formula1>
    </dataValidation>
    <dataValidation type="decimal" allowBlank="1" showInputMessage="1" showErrorMessage="1" errorTitle="Foute invoer:" error="Getal moet tussen de 0 en 15 liggen_x000a_" prompt="voer een getal tussen de 0 en 15 in" sqref="B46" xr:uid="{00000000-0002-0000-1100-000003000000}">
      <formula1>0</formula1>
      <formula2>15</formula2>
    </dataValidation>
    <dataValidation type="decimal" allowBlank="1" showInputMessage="1" showErrorMessage="1" errorTitle="Fout" error="Vul hier een getal in" sqref="D80:D89 F207:F211 D112:D123 F112:F123 F140:F153 F195:F199 F201 F203 F205" xr:uid="{00000000-0002-0000-1100-000004000000}">
      <formula1>0</formula1>
      <formula2>99999999</formula2>
    </dataValidation>
    <dataValidation type="textLength" allowBlank="1" showInputMessage="1" showErrorMessage="1" error="te veel tekens gebruikt: maximaal 100" prompt="MAXIMAAL 100 TEKENS" sqref="C9" xr:uid="{00000000-0002-0000-1100-000005000000}">
      <formula1>0</formula1>
      <formula2>100</formula2>
    </dataValidation>
    <dataValidation type="textLength" allowBlank="1" showInputMessage="1" showErrorMessage="1" error="tekst mag max 100 tekens lang zijn" sqref="D207:D211 D205 B80:B89 B112:B123 B140:B153 D140:D153 D195:D199 D201 D203" xr:uid="{00000000-0002-0000-1100-000006000000}">
      <formula1>0</formula1>
      <formula2>100</formula2>
    </dataValidation>
    <dataValidation type="decimal" allowBlank="1" showInputMessage="1" showErrorMessage="1" error="hier een getal invullen" sqref="B170:B178" xr:uid="{00000000-0002-0000-1100-000007000000}">
      <formula1>0</formula1>
      <formula2>99999999</formula2>
    </dataValidation>
    <dataValidation type="date" allowBlank="1" showInputMessage="1" showErrorMessage="1" error="datum niet correct ingevoerd_x000a_" prompt="bijv. 1-1-2021_x000a_" sqref="C80:C89" xr:uid="{00000000-0002-0000-1100-000008000000}">
      <formula1>1</formula1>
      <formula2>45658</formula2>
    </dataValidation>
    <dataValidation type="decimal" allowBlank="1" showInputMessage="1" showErrorMessage="1" prompt="voorbeeld 1,1 uur= 1,1*60= 1 uur en 6 minuten" sqref="B169 D52" xr:uid="{00000000-0002-0000-1100-000009000000}">
      <formula1>0</formula1>
      <formula2>999999999</formula2>
    </dataValidation>
    <dataValidation type="decimal" allowBlank="1" showInputMessage="1" showErrorMessage="1" error="vul hier een getal in" sqref="F193" xr:uid="{00000000-0002-0000-1100-00000A000000}">
      <formula1>0</formula1>
      <formula2>999999999</formula2>
    </dataValidation>
    <dataValidation type="custom" allowBlank="1" showInputMessage="1" showErrorMessage="1" errorTitle="Fout" error="Duur van het project mag niet groter zijn dan de afschrijvingstermijn_x000a_" sqref="H80:H89" xr:uid="{00000000-0002-0000-1100-00000B000000}">
      <formula1>H80&lt;=E80</formula1>
    </dataValidation>
    <dataValidation type="date" allowBlank="1" showInputMessage="1" showErrorMessage="1" error="datum niet correct ingevoerd_x000a_" prompt="bijv. 1-1-2021_x000a_" sqref="C7" xr:uid="{00000000-0002-0000-1100-00000C000000}">
      <formula1>44197</formula1>
      <formula2>46023</formula2>
    </dataValidation>
    <dataValidation type="decimal" allowBlank="1" showInputMessage="1" showErrorMessage="1" error="hier een getal invullen" sqref="C25:D34 D53:D61" xr:uid="{00000000-0002-0000-1100-00000D000000}">
      <formula1>0</formula1>
      <formula2>999999</formula2>
    </dataValidation>
    <dataValidation type="textLength" allowBlank="1" showInputMessage="1" showErrorMessage="1" error="tekst mag maximaal 100 tekens lang zijn_x000a_" sqref="B25:B34 B52:B61" xr:uid="{00000000-0002-0000-11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1100-00000F000000}">
      <formula1>E80&lt;=H80</formula1>
    </dataValidation>
  </dataValidations>
  <hyperlinks>
    <hyperlink ref="C215" location="'Printblad totaal'!A1" display="'Printblad totaal'!A1" xr:uid="{00000000-0004-0000-1100-000000000000}"/>
    <hyperlink ref="C216" location="'Printblad gebieden'!A1" display="'Printblad gebieden'!A1" xr:uid="{00000000-0004-0000-11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51D2BE67-B8C9-4FBB-B9C3-09B41C96AE70}">
            <xm:f>'test dubbele maatregels'!$D12&gt;1</xm:f>
            <x14:dxf>
              <numFmt numFmtId="0" formatCode="General"/>
              <fill>
                <patternFill>
                  <bgColor rgb="FFFF0000"/>
                </patternFill>
              </fill>
            </x14:dxf>
          </x14:cfRule>
          <xm:sqref>D6:M6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N225"/>
  <sheetViews>
    <sheetView zoomScale="90" zoomScaleNormal="90" workbookViewId="0">
      <selection activeCell="C12" sqref="C12"/>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65" t="s">
        <v>2959</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 t="shared" ref="E25:E34" si="0">C25*D25</f>
        <v>0</v>
      </c>
      <c r="F25" s="512">
        <f>E25*0.3</f>
        <v>0</v>
      </c>
      <c r="G25" s="513">
        <f>E25+F25</f>
        <v>0</v>
      </c>
      <c r="H25" s="556">
        <f>K25</f>
        <v>0</v>
      </c>
      <c r="K25" s="254">
        <f t="shared" ref="K25:K34" si="1">G25</f>
        <v>0</v>
      </c>
    </row>
    <row r="26" spans="1:11" x14ac:dyDescent="0.2">
      <c r="A26" s="20"/>
      <c r="B26" s="509"/>
      <c r="C26" s="42"/>
      <c r="D26" s="43"/>
      <c r="E26" s="512">
        <f t="shared" si="0"/>
        <v>0</v>
      </c>
      <c r="F26" s="512">
        <f t="shared" ref="F26:F34" si="2">E26*0.3</f>
        <v>0</v>
      </c>
      <c r="G26" s="513">
        <f t="shared" ref="G26:G34" si="3">E26+F26</f>
        <v>0</v>
      </c>
      <c r="H26" s="556">
        <f t="shared" ref="H26:H34" si="4">K26</f>
        <v>0</v>
      </c>
      <c r="K26" s="254">
        <f t="shared" si="1"/>
        <v>0</v>
      </c>
    </row>
    <row r="27" spans="1:11" x14ac:dyDescent="0.2">
      <c r="A27" s="20"/>
      <c r="B27" s="509"/>
      <c r="C27" s="42"/>
      <c r="D27" s="43"/>
      <c r="E27" s="512">
        <f t="shared" si="0"/>
        <v>0</v>
      </c>
      <c r="F27" s="512">
        <f t="shared" si="2"/>
        <v>0</v>
      </c>
      <c r="G27" s="513">
        <f t="shared" si="3"/>
        <v>0</v>
      </c>
      <c r="H27" s="556">
        <f t="shared" si="4"/>
        <v>0</v>
      </c>
      <c r="K27" s="254">
        <f t="shared" si="1"/>
        <v>0</v>
      </c>
    </row>
    <row r="28" spans="1:11" x14ac:dyDescent="0.2">
      <c r="A28" s="20"/>
      <c r="B28" s="509"/>
      <c r="C28" s="42"/>
      <c r="D28" s="43"/>
      <c r="E28" s="512">
        <f t="shared" si="0"/>
        <v>0</v>
      </c>
      <c r="F28" s="512">
        <f t="shared" si="2"/>
        <v>0</v>
      </c>
      <c r="G28" s="513">
        <f t="shared" si="3"/>
        <v>0</v>
      </c>
      <c r="H28" s="556">
        <f t="shared" si="4"/>
        <v>0</v>
      </c>
      <c r="K28" s="254">
        <f t="shared" si="1"/>
        <v>0</v>
      </c>
    </row>
    <row r="29" spans="1:11" x14ac:dyDescent="0.2">
      <c r="A29" s="20"/>
      <c r="B29" s="509"/>
      <c r="C29" s="42"/>
      <c r="D29" s="43"/>
      <c r="E29" s="512">
        <f t="shared" si="0"/>
        <v>0</v>
      </c>
      <c r="F29" s="512">
        <f t="shared" si="2"/>
        <v>0</v>
      </c>
      <c r="G29" s="513">
        <f t="shared" si="3"/>
        <v>0</v>
      </c>
      <c r="H29" s="556">
        <f t="shared" si="4"/>
        <v>0</v>
      </c>
      <c r="K29" s="254">
        <f t="shared" si="1"/>
        <v>0</v>
      </c>
    </row>
    <row r="30" spans="1:11" x14ac:dyDescent="0.2">
      <c r="A30" s="20"/>
      <c r="B30" s="509"/>
      <c r="C30" s="42"/>
      <c r="D30" s="43"/>
      <c r="E30" s="512">
        <f t="shared" si="0"/>
        <v>0</v>
      </c>
      <c r="F30" s="512">
        <f t="shared" si="2"/>
        <v>0</v>
      </c>
      <c r="G30" s="513">
        <f t="shared" si="3"/>
        <v>0</v>
      </c>
      <c r="H30" s="556">
        <f t="shared" si="4"/>
        <v>0</v>
      </c>
      <c r="K30" s="254">
        <f t="shared" si="1"/>
        <v>0</v>
      </c>
    </row>
    <row r="31" spans="1:11" x14ac:dyDescent="0.2">
      <c r="A31" s="20"/>
      <c r="B31" s="509"/>
      <c r="C31" s="42"/>
      <c r="D31" s="43"/>
      <c r="E31" s="512">
        <f t="shared" si="0"/>
        <v>0</v>
      </c>
      <c r="F31" s="512">
        <f t="shared" si="2"/>
        <v>0</v>
      </c>
      <c r="G31" s="513">
        <f t="shared" si="3"/>
        <v>0</v>
      </c>
      <c r="H31" s="556">
        <f t="shared" si="4"/>
        <v>0</v>
      </c>
      <c r="K31" s="254">
        <f t="shared" si="1"/>
        <v>0</v>
      </c>
    </row>
    <row r="32" spans="1:11" s="222" customFormat="1" x14ac:dyDescent="0.2">
      <c r="A32" s="332"/>
      <c r="B32" s="509"/>
      <c r="C32" s="42"/>
      <c r="D32" s="43"/>
      <c r="E32" s="514">
        <f t="shared" si="0"/>
        <v>0</v>
      </c>
      <c r="F32" s="514">
        <f t="shared" si="2"/>
        <v>0</v>
      </c>
      <c r="G32" s="515">
        <f t="shared" si="3"/>
        <v>0</v>
      </c>
      <c r="H32" s="557">
        <f t="shared" si="4"/>
        <v>0</v>
      </c>
      <c r="K32" s="331">
        <f t="shared" si="1"/>
        <v>0</v>
      </c>
    </row>
    <row r="33" spans="1:11" s="222" customFormat="1" ht="38.25" x14ac:dyDescent="0.2">
      <c r="A33" s="320" t="s">
        <v>2939</v>
      </c>
      <c r="B33" s="509"/>
      <c r="C33" s="42"/>
      <c r="D33" s="43"/>
      <c r="E33" s="514">
        <f t="shared" si="0"/>
        <v>0</v>
      </c>
      <c r="F33" s="514">
        <f t="shared" si="2"/>
        <v>0</v>
      </c>
      <c r="G33" s="515">
        <f t="shared" si="3"/>
        <v>0</v>
      </c>
      <c r="H33" s="557">
        <f t="shared" si="4"/>
        <v>0</v>
      </c>
      <c r="K33" s="331">
        <f t="shared" si="1"/>
        <v>0</v>
      </c>
    </row>
    <row r="34" spans="1:11" x14ac:dyDescent="0.2">
      <c r="A34" s="20"/>
      <c r="B34" s="509"/>
      <c r="C34" s="42"/>
      <c r="D34" s="43"/>
      <c r="E34" s="512">
        <f t="shared" si="0"/>
        <v>0</v>
      </c>
      <c r="F34" s="512">
        <f t="shared" si="2"/>
        <v>0</v>
      </c>
      <c r="G34" s="513">
        <f t="shared" si="3"/>
        <v>0</v>
      </c>
      <c r="H34" s="556">
        <f t="shared" si="4"/>
        <v>0</v>
      </c>
      <c r="K34" s="254">
        <f t="shared" si="1"/>
        <v>0</v>
      </c>
    </row>
    <row r="35" spans="1:11" ht="13.5" thickBot="1" x14ac:dyDescent="0.25">
      <c r="A35" s="20"/>
      <c r="B35" s="502" t="s">
        <v>5</v>
      </c>
      <c r="C35" s="44"/>
      <c r="D35" s="45"/>
      <c r="E35" s="511"/>
      <c r="F35" s="511"/>
      <c r="G35" s="540">
        <f>ROUND(SUM(G25:G34),2)</f>
        <v>0</v>
      </c>
      <c r="K35" s="46"/>
    </row>
    <row r="36" spans="1:11" ht="6" customHeight="1" x14ac:dyDescent="0.2">
      <c r="A36" s="47"/>
      <c r="B36" s="48"/>
      <c r="C36" s="48"/>
      <c r="D36" s="48"/>
      <c r="E36" s="48"/>
      <c r="F36" s="48"/>
      <c r="G36" s="48"/>
      <c r="H36" s="195"/>
      <c r="K36" s="48"/>
    </row>
    <row r="37" spans="1:11" x14ac:dyDescent="0.2">
      <c r="A37" s="49" t="s">
        <v>6</v>
      </c>
      <c r="B37" s="50"/>
      <c r="C37" s="50"/>
      <c r="D37" s="50"/>
      <c r="E37" s="50"/>
      <c r="F37" s="50"/>
      <c r="G37" s="50"/>
      <c r="K37" s="50"/>
    </row>
    <row r="38" spans="1:11" x14ac:dyDescent="0.2">
      <c r="A38" s="52" t="s">
        <v>7</v>
      </c>
      <c r="B38" s="53" t="s">
        <v>8</v>
      </c>
      <c r="C38" s="53"/>
      <c r="D38" s="53"/>
      <c r="E38" s="53"/>
      <c r="F38" s="53"/>
      <c r="G38" s="53"/>
      <c r="K38" s="53"/>
    </row>
    <row r="39" spans="1:11" ht="26.1" customHeight="1" x14ac:dyDescent="0.2">
      <c r="A39" s="52" t="s">
        <v>9</v>
      </c>
      <c r="B39" s="862" t="s">
        <v>10</v>
      </c>
      <c r="C39" s="862"/>
      <c r="D39" s="862"/>
      <c r="E39" s="862"/>
      <c r="F39" s="862"/>
      <c r="G39" s="53"/>
      <c r="K39" s="53"/>
    </row>
    <row r="40" spans="1:11" hidden="1" x14ac:dyDescent="0.2">
      <c r="A40" s="55"/>
      <c r="B40" s="56"/>
      <c r="C40" s="56"/>
      <c r="D40" s="56"/>
      <c r="E40" s="56"/>
      <c r="F40" s="56"/>
      <c r="G40" s="53"/>
      <c r="K40" s="58"/>
    </row>
    <row r="41" spans="1:11" hidden="1" x14ac:dyDescent="0.2">
      <c r="A41" s="55"/>
      <c r="B41" s="59"/>
      <c r="C41" s="251"/>
      <c r="D41" s="56"/>
      <c r="E41" s="56"/>
      <c r="F41" s="56"/>
      <c r="G41" s="53"/>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5.75" hidden="1" x14ac:dyDescent="0.2">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2966</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536"/>
      <c r="K63" s="48"/>
    </row>
    <row r="64" spans="1:11" x14ac:dyDescent="0.2">
      <c r="A64" s="49" t="s">
        <v>6</v>
      </c>
      <c r="B64" s="58"/>
      <c r="C64" s="58"/>
      <c r="D64" s="58"/>
      <c r="E64" s="58"/>
      <c r="F64" s="58"/>
      <c r="G64" s="58"/>
      <c r="H64" s="536"/>
      <c r="K64" s="58"/>
    </row>
    <row r="65" spans="1:11" ht="12.75" customHeight="1" x14ac:dyDescent="0.2">
      <c r="A65" s="530" t="s">
        <v>2923</v>
      </c>
      <c r="B65" s="852" t="s">
        <v>2925</v>
      </c>
      <c r="C65" s="852"/>
      <c r="D65" s="852"/>
      <c r="E65" s="852"/>
      <c r="F65" s="852"/>
      <c r="G65" s="112"/>
      <c r="H65" s="112"/>
    </row>
    <row r="66" spans="1:11" s="391" customFormat="1" ht="12.75" customHeight="1" x14ac:dyDescent="0.2">
      <c r="A66" s="530" t="s">
        <v>2924</v>
      </c>
      <c r="B66" s="852" t="s">
        <v>2933</v>
      </c>
      <c r="C66" s="852"/>
      <c r="D66" s="852"/>
      <c r="E66" s="852"/>
      <c r="F66" s="852"/>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 t="shared" ref="D169:D178" si="18">B169*C169</f>
        <v>0</v>
      </c>
      <c r="E169" s="556">
        <f>K169</f>
        <v>0</v>
      </c>
      <c r="F169" s="21"/>
      <c r="G169" s="48"/>
      <c r="H169" s="48"/>
      <c r="K169" s="255">
        <f>D169</f>
        <v>0</v>
      </c>
    </row>
    <row r="170" spans="1:11" x14ac:dyDescent="0.2">
      <c r="A170" s="47"/>
      <c r="B170" s="323"/>
      <c r="C170" s="321">
        <v>4.5</v>
      </c>
      <c r="D170" s="322">
        <f t="shared" si="18"/>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gLiDiPwes0eshjdDvJl++XeXd0ietcsJK+NWDXJ9I0hvx9Mu/5sk/NRQOjB0Of8YvS90m43f7au1oa/k/oOawg==" saltValue="E29Q7XLkHg1saZEcuxkfRw==" spinCount="100000" sheet="1" formatRows="0" insertRows="0"/>
  <mergeCells count="17">
    <mergeCell ref="D206:E206"/>
    <mergeCell ref="B139:C139"/>
    <mergeCell ref="D139:E139"/>
    <mergeCell ref="B154:C154"/>
    <mergeCell ref="D192:E192"/>
    <mergeCell ref="D193:E193"/>
    <mergeCell ref="D194:E194"/>
    <mergeCell ref="B39:F39"/>
    <mergeCell ref="B51:C51"/>
    <mergeCell ref="B90:C90"/>
    <mergeCell ref="B111:C111"/>
    <mergeCell ref="D204:E204"/>
    <mergeCell ref="B65:F65"/>
    <mergeCell ref="B66:F66"/>
    <mergeCell ref="D200:E200"/>
    <mergeCell ref="D202:E202"/>
    <mergeCell ref="B124:C124"/>
  </mergeCells>
  <conditionalFormatting sqref="B218">
    <cfRule type="cellIs" dxfId="195" priority="17" operator="notEqual">
      <formula>0</formula>
    </cfRule>
  </conditionalFormatting>
  <conditionalFormatting sqref="E80:E89">
    <cfRule type="cellIs" dxfId="194" priority="16" operator="greaterThan">
      <formula>3</formula>
    </cfRule>
  </conditionalFormatting>
  <conditionalFormatting sqref="H25">
    <cfRule type="containsBlanks" dxfId="193" priority="13">
      <formula>LEN(TRIM(H25))=0</formula>
    </cfRule>
  </conditionalFormatting>
  <conditionalFormatting sqref="H26:H34">
    <cfRule type="containsBlanks" dxfId="192" priority="12">
      <formula>LEN(TRIM(H26))=0</formula>
    </cfRule>
  </conditionalFormatting>
  <conditionalFormatting sqref="G52:G61">
    <cfRule type="containsBlanks" dxfId="191" priority="11">
      <formula>LEN(TRIM(G52))=0</formula>
    </cfRule>
  </conditionalFormatting>
  <conditionalFormatting sqref="J80:J89">
    <cfRule type="containsBlanks" dxfId="190" priority="10">
      <formula>LEN(TRIM(J80))=0</formula>
    </cfRule>
  </conditionalFormatting>
  <conditionalFormatting sqref="G112:G123">
    <cfRule type="containsBlanks" dxfId="189" priority="9">
      <formula>LEN(TRIM(G112))=0</formula>
    </cfRule>
  </conditionalFormatting>
  <conditionalFormatting sqref="G140:G153">
    <cfRule type="containsBlanks" dxfId="188" priority="8">
      <formula>LEN(TRIM(G140))=0</formula>
    </cfRule>
  </conditionalFormatting>
  <conditionalFormatting sqref="E169:E178">
    <cfRule type="containsBlanks" dxfId="187" priority="7">
      <formula>LEN(TRIM(E169))=0</formula>
    </cfRule>
  </conditionalFormatting>
  <conditionalFormatting sqref="C11">
    <cfRule type="containsErrors" dxfId="186" priority="4">
      <formula>ISERROR(C11)</formula>
    </cfRule>
  </conditionalFormatting>
  <conditionalFormatting sqref="C12">
    <cfRule type="containsErrors" dxfId="185" priority="3">
      <formula>ISERROR(C12)</formula>
    </cfRule>
  </conditionalFormatting>
  <conditionalFormatting sqref="A12:B12">
    <cfRule type="expression" dxfId="184" priority="2">
      <formula>IF(C11="Overig",1,0)</formula>
    </cfRule>
  </conditionalFormatting>
  <conditionalFormatting sqref="C12">
    <cfRule type="expression" dxfId="183" priority="1">
      <formula>IF(C11="Overig",1,0)</formula>
    </cfRule>
  </conditionalFormatting>
  <dataValidations count="16">
    <dataValidation type="decimal" allowBlank="1" showInputMessage="1" showErrorMessage="1" errorTitle="getal invoeren" error="hier kunt u alleen een getal invoeren" sqref="C10" xr:uid="{00000000-0002-0000-1200-000000000000}">
      <formula1>0</formula1>
      <formula2>99999999</formula2>
    </dataValidation>
    <dataValidation type="list" allowBlank="1" showInputMessage="1" showErrorMessage="1" sqref="C5" xr:uid="{00000000-0002-0000-1200-000001000000}">
      <formula1>Gebied</formula1>
    </dataValidation>
    <dataValidation type="list" allowBlank="1" showInputMessage="1" showErrorMessage="1" sqref="C6" xr:uid="{00000000-0002-0000-1200-000002000000}">
      <formula1>INDIRECT(C5)</formula1>
    </dataValidation>
    <dataValidation type="decimal" allowBlank="1" showInputMessage="1" showErrorMessage="1" errorTitle="Foute invoer:" error="Getal moet tussen de 0 en 15 liggen_x000a_" prompt="voer een getal tussen de 0 en 15 in" sqref="B46" xr:uid="{00000000-0002-0000-1200-000003000000}">
      <formula1>0</formula1>
      <formula2>15</formula2>
    </dataValidation>
    <dataValidation type="decimal" allowBlank="1" showInputMessage="1" showErrorMessage="1" errorTitle="Fout" error="Vul hier een getal in" sqref="D80:D89 F207:F211 D112:D123 F112:F123 F140:F153 F195:F199 F201 F203 F205" xr:uid="{00000000-0002-0000-1200-000004000000}">
      <formula1>0</formula1>
      <formula2>99999999</formula2>
    </dataValidation>
    <dataValidation type="textLength" allowBlank="1" showInputMessage="1" showErrorMessage="1" error="te veel tekens gebruikt: maximaal 100" prompt="MAXIMAAL 100 TEKENS" sqref="C9" xr:uid="{00000000-0002-0000-1200-000005000000}">
      <formula1>0</formula1>
      <formula2>100</formula2>
    </dataValidation>
    <dataValidation type="textLength" allowBlank="1" showInputMessage="1" showErrorMessage="1" error="tekst max mag 100 tekens lang zijn" sqref="D207:D211 D205 B80:B89 B112:B123 B140:B153 D140:D153 D195:D199 D201 D203" xr:uid="{00000000-0002-0000-1200-000006000000}">
      <formula1>0</formula1>
      <formula2>100</formula2>
    </dataValidation>
    <dataValidation type="decimal" allowBlank="1" showInputMessage="1" showErrorMessage="1" error="hier een getal invullen" sqref="B170:B178" xr:uid="{00000000-0002-0000-1200-000007000000}">
      <formula1>0</formula1>
      <formula2>999999999</formula2>
    </dataValidation>
    <dataValidation type="date" allowBlank="1" showInputMessage="1" showErrorMessage="1" error="datum niet correct ingevoerd_x000a_" prompt="bijv. 1-1-2021_x000a_" sqref="C80:C89" xr:uid="{00000000-0002-0000-1200-000008000000}">
      <formula1>1</formula1>
      <formula2>45658</formula2>
    </dataValidation>
    <dataValidation type="decimal" allowBlank="1" showInputMessage="1" showErrorMessage="1" prompt="voorbeeld 1,1 uur= 1,1*60= 1 uur en 6 minuten" sqref="B169 D52" xr:uid="{00000000-0002-0000-1200-000009000000}">
      <formula1>0</formula1>
      <formula2>999999999</formula2>
    </dataValidation>
    <dataValidation type="decimal" allowBlank="1" showInputMessage="1" showErrorMessage="1" error="vul hier een getal in" sqref="F193" xr:uid="{00000000-0002-0000-1200-00000A000000}">
      <formula1>0</formula1>
      <formula2>999999999</formula2>
    </dataValidation>
    <dataValidation type="custom" allowBlank="1" showInputMessage="1" showErrorMessage="1" errorTitle="Fout" error="Duur van het project mag niet groter zijn dan de afschrijvingstermijn_x000a_" sqref="H80:H89" xr:uid="{00000000-0002-0000-1200-00000B000000}">
      <formula1>H80&lt;=E80</formula1>
    </dataValidation>
    <dataValidation type="date" allowBlank="1" showInputMessage="1" showErrorMessage="1" error="datum niet correct ingevoerd_x000a_" prompt="bijv. 1-1-2021_x000a_" sqref="C7" xr:uid="{00000000-0002-0000-1200-00000C000000}">
      <formula1>44197</formula1>
      <formula2>46023</formula2>
    </dataValidation>
    <dataValidation type="decimal" allowBlank="1" showInputMessage="1" showErrorMessage="1" error="hier een getal invullen" sqref="C25:D34 D53:D61" xr:uid="{00000000-0002-0000-1200-00000D000000}">
      <formula1>0</formula1>
      <formula2>999999</formula2>
    </dataValidation>
    <dataValidation type="textLength" allowBlank="1" showInputMessage="1" showErrorMessage="1" error="tekst mag maximaal 100 tekens lang zijn_x000a_" sqref="B25:B34 B52:B61" xr:uid="{00000000-0002-0000-12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1200-00000F000000}">
      <formula1>E80&lt;=H80</formula1>
    </dataValidation>
  </dataValidations>
  <hyperlinks>
    <hyperlink ref="C215" location="'Printblad totaal'!A1" display="'Printblad totaal'!A1" xr:uid="{00000000-0004-0000-1200-000000000000}"/>
    <hyperlink ref="C216" location="'Printblad gebieden'!A1" display="'Printblad gebieden'!A1" xr:uid="{00000000-0004-0000-12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4" id="{070E5512-8BDA-4124-AD79-AED38F3948CB}">
            <xm:f>'test dubbele maatregels'!$D13&gt;1</xm:f>
            <x14:dxf>
              <numFmt numFmtId="0" formatCode="General"/>
              <fill>
                <patternFill>
                  <bgColor rgb="FFFF0000"/>
                </patternFill>
              </fill>
            </x14:dxf>
          </x14:cfRule>
          <xm:sqref>D6:M6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2966</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zoMZ034gs3G/jzsGmV3MCzI/N/OfqOUCLOQmGME5T7OnOwKBuqEvsa6K5Uk27QWC9QlLoRkVhJKR5pji/NTIVA==" saltValue="ulUbUMv3c3n5C3fHSN+HeA==" spinCount="100000" sheet="1" formatRows="0" insertRows="0"/>
  <mergeCells count="17">
    <mergeCell ref="D206:E206"/>
    <mergeCell ref="B139:C139"/>
    <mergeCell ref="D139:E139"/>
    <mergeCell ref="B154:C154"/>
    <mergeCell ref="D192:E192"/>
    <mergeCell ref="D193:E193"/>
    <mergeCell ref="D194:E194"/>
    <mergeCell ref="B39:F39"/>
    <mergeCell ref="B51:C51"/>
    <mergeCell ref="B90:C90"/>
    <mergeCell ref="B111:C111"/>
    <mergeCell ref="D204:E204"/>
    <mergeCell ref="B65:F65"/>
    <mergeCell ref="B66:F66"/>
    <mergeCell ref="D200:E200"/>
    <mergeCell ref="D202:E202"/>
    <mergeCell ref="B124:C124"/>
  </mergeCells>
  <conditionalFormatting sqref="B218">
    <cfRule type="cellIs" dxfId="181" priority="16" operator="notEqual">
      <formula>0</formula>
    </cfRule>
  </conditionalFormatting>
  <conditionalFormatting sqref="E80:E89">
    <cfRule type="cellIs" dxfId="180" priority="15" operator="greaterThan">
      <formula>3</formula>
    </cfRule>
  </conditionalFormatting>
  <conditionalFormatting sqref="H25">
    <cfRule type="containsBlanks" dxfId="179" priority="12">
      <formula>LEN(TRIM(H25))=0</formula>
    </cfRule>
  </conditionalFormatting>
  <conditionalFormatting sqref="H26:H34">
    <cfRule type="containsBlanks" dxfId="178" priority="11">
      <formula>LEN(TRIM(H26))=0</formula>
    </cfRule>
  </conditionalFormatting>
  <conditionalFormatting sqref="G52:G61">
    <cfRule type="containsBlanks" dxfId="177" priority="10">
      <formula>LEN(TRIM(G52))=0</formula>
    </cfRule>
  </conditionalFormatting>
  <conditionalFormatting sqref="J80:J89">
    <cfRule type="containsBlanks" dxfId="176" priority="9">
      <formula>LEN(TRIM(J80))=0</formula>
    </cfRule>
  </conditionalFormatting>
  <conditionalFormatting sqref="G112:G123">
    <cfRule type="containsBlanks" dxfId="175" priority="8">
      <formula>LEN(TRIM(G112))=0</formula>
    </cfRule>
  </conditionalFormatting>
  <conditionalFormatting sqref="G140:G153">
    <cfRule type="containsBlanks" dxfId="174" priority="7">
      <formula>LEN(TRIM(G140))=0</formula>
    </cfRule>
  </conditionalFormatting>
  <conditionalFormatting sqref="E169:E178">
    <cfRule type="containsBlanks" dxfId="173" priority="6">
      <formula>LEN(TRIM(E169))=0</formula>
    </cfRule>
  </conditionalFormatting>
  <conditionalFormatting sqref="C11">
    <cfRule type="containsErrors" dxfId="172" priority="4">
      <formula>ISERROR(C11)</formula>
    </cfRule>
  </conditionalFormatting>
  <conditionalFormatting sqref="C12">
    <cfRule type="containsErrors" dxfId="171" priority="3">
      <formula>ISERROR(C12)</formula>
    </cfRule>
  </conditionalFormatting>
  <conditionalFormatting sqref="A12:B12">
    <cfRule type="expression" dxfId="170" priority="2">
      <formula>IF(C11="Overig",1,0)</formula>
    </cfRule>
  </conditionalFormatting>
  <conditionalFormatting sqref="C12">
    <cfRule type="expression" dxfId="169" priority="1">
      <formula>IF(C11="Overig",1,0)</formula>
    </cfRule>
  </conditionalFormatting>
  <dataValidations count="16">
    <dataValidation type="decimal" allowBlank="1" showInputMessage="1" showErrorMessage="1" errorTitle="getal invoeren" error="hier kunt u alleen een getal invoeren" sqref="C10" xr:uid="{00000000-0002-0000-1300-000000000000}">
      <formula1>0</formula1>
      <formula2>99999999</formula2>
    </dataValidation>
    <dataValidation type="list" allowBlank="1" showInputMessage="1" showErrorMessage="1" sqref="C5" xr:uid="{00000000-0002-0000-1300-000001000000}">
      <formula1>Gebied</formula1>
    </dataValidation>
    <dataValidation type="list" allowBlank="1" showInputMessage="1" showErrorMessage="1" sqref="C6" xr:uid="{00000000-0002-0000-1300-000002000000}">
      <formula1>INDIRECT(C5)</formula1>
    </dataValidation>
    <dataValidation type="decimal" allowBlank="1" showInputMessage="1" showErrorMessage="1" errorTitle="Foute invoer:" error="Getal moet tussen de 0 en 15 liggen_x000a_" prompt="voer een getal tussen de 0 en 15 in" sqref="B46" xr:uid="{00000000-0002-0000-1300-000003000000}">
      <formula1>0</formula1>
      <formula2>15</formula2>
    </dataValidation>
    <dataValidation type="decimal" allowBlank="1" showInputMessage="1" showErrorMessage="1" errorTitle="Fout" error="Vul hier een getal in" sqref="D80:D89 F207:F211 D112:D123 F112:F123 F140:F153 F195:F199 F201 F203 F205" xr:uid="{00000000-0002-0000-1300-000004000000}">
      <formula1>0</formula1>
      <formula2>99999999</formula2>
    </dataValidation>
    <dataValidation type="textLength" allowBlank="1" showInputMessage="1" showErrorMessage="1" error="te veel tekens gebruikt: maximaal 100" prompt="MAXIMAAL 100 TEKENS" sqref="C9" xr:uid="{00000000-0002-0000-1300-000005000000}">
      <formula1>0</formula1>
      <formula2>100</formula2>
    </dataValidation>
    <dataValidation type="textLength" allowBlank="1" showInputMessage="1" showErrorMessage="1" error="tekst mag max 100 tekens lang zijn" sqref="D207:D211 D205 B80:B89 B112:B123 B140:B153 D140:D153 D195:D199 D201 D203" xr:uid="{00000000-0002-0000-1300-000006000000}">
      <formula1>0</formula1>
      <formula2>100</formula2>
    </dataValidation>
    <dataValidation type="decimal" allowBlank="1" showInputMessage="1" showErrorMessage="1" error="hier een getal invullen" sqref="B170:B178" xr:uid="{00000000-0002-0000-1300-000007000000}">
      <formula1>0</formula1>
      <formula2>999999999</formula2>
    </dataValidation>
    <dataValidation type="date" allowBlank="1" showInputMessage="1" showErrorMessage="1" error="datum niet correct ingevoerd_x000a_" prompt="bijv. 1-1-2021_x000a_" sqref="C80:C89" xr:uid="{00000000-0002-0000-1300-000008000000}">
      <formula1>1</formula1>
      <formula2>45658</formula2>
    </dataValidation>
    <dataValidation type="decimal" allowBlank="1" showInputMessage="1" showErrorMessage="1" prompt="voorbeeld 1,1 uur= 1,1*60= 1 uur en 6 minuten" sqref="B169 D52" xr:uid="{00000000-0002-0000-1300-000009000000}">
      <formula1>0</formula1>
      <formula2>999999999</formula2>
    </dataValidation>
    <dataValidation type="decimal" allowBlank="1" showInputMessage="1" showErrorMessage="1" error="vul hier een getal in" sqref="F193" xr:uid="{00000000-0002-0000-1300-00000A000000}">
      <formula1>0</formula1>
      <formula2>999999999</formula2>
    </dataValidation>
    <dataValidation type="custom" allowBlank="1" showInputMessage="1" showErrorMessage="1" errorTitle="Fout" error="Duur van het project mag niet groter zijn dan de afschrijvingstermijn_x000a_" sqref="H80:H89" xr:uid="{00000000-0002-0000-1300-00000B000000}">
      <formula1>H80&lt;=E80</formula1>
    </dataValidation>
    <dataValidation type="date" allowBlank="1" showInputMessage="1" showErrorMessage="1" error="datum niet correct ingevoerd_x000a_" prompt="bijv. 1-1-2021_x000a_" sqref="C7" xr:uid="{00000000-0002-0000-1300-00000C000000}">
      <formula1>44197</formula1>
      <formula2>46023</formula2>
    </dataValidation>
    <dataValidation type="decimal" allowBlank="1" showInputMessage="1" showErrorMessage="1" error="hier een getal invullen" sqref="C25:D34 D53:D61" xr:uid="{00000000-0002-0000-1300-00000D000000}">
      <formula1>0</formula1>
      <formula2>999999</formula2>
    </dataValidation>
    <dataValidation type="textLength" allowBlank="1" showInputMessage="1" showErrorMessage="1" error="tekst mag maximaal 100 tekens lang zijn_x000a_" sqref="B25:B34 B52:B61" xr:uid="{00000000-0002-0000-13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1300-00000F000000}">
      <formula1>E80&lt;=H80</formula1>
    </dataValidation>
  </dataValidations>
  <hyperlinks>
    <hyperlink ref="C215" location="'Printblad totaal'!A1" display="'Printblad totaal'!A1" xr:uid="{00000000-0004-0000-1300-000000000000}"/>
    <hyperlink ref="C216" location="'Printblad gebieden'!A1" display="'Printblad gebieden'!A1" xr:uid="{00000000-0004-0000-13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19EB0A84-6C8B-4449-B33C-D36188E0759B}">
            <xm:f>'test dubbele maatregels'!$D14&gt;1</xm:f>
            <x14:dxf>
              <numFmt numFmtId="0" formatCode="General"/>
              <fill>
                <patternFill>
                  <bgColor rgb="FFFF0000"/>
                </patternFill>
              </fill>
            </x14:dxf>
          </x14:cfRule>
          <xm:sqref>D6:M6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2966</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G5AAsJUKWsqnehgXdpBnxfCGN5+WDkCZZNdGh1znIiYbBVHb/FdLKpCTsLSuvqhIvjGkUFl/TTfKrei75vPI2A==" saltValue="Z1uMBpT60noaW+CrxR1H/A==" spinCount="100000" sheet="1" formatRows="0" insertRows="0"/>
  <mergeCells count="17">
    <mergeCell ref="D206:E206"/>
    <mergeCell ref="B139:C139"/>
    <mergeCell ref="D139:E139"/>
    <mergeCell ref="B154:C154"/>
    <mergeCell ref="D192:E192"/>
    <mergeCell ref="D193:E193"/>
    <mergeCell ref="D194:E194"/>
    <mergeCell ref="B39:F39"/>
    <mergeCell ref="B51:C51"/>
    <mergeCell ref="B90:C90"/>
    <mergeCell ref="B111:C111"/>
    <mergeCell ref="D204:E204"/>
    <mergeCell ref="B65:F65"/>
    <mergeCell ref="B66:F66"/>
    <mergeCell ref="D200:E200"/>
    <mergeCell ref="D202:E202"/>
    <mergeCell ref="B124:C124"/>
  </mergeCells>
  <conditionalFormatting sqref="B218">
    <cfRule type="cellIs" dxfId="167" priority="16" operator="notEqual">
      <formula>0</formula>
    </cfRule>
  </conditionalFormatting>
  <conditionalFormatting sqref="E80:E89">
    <cfRule type="cellIs" dxfId="166" priority="15" operator="greaterThan">
      <formula>3</formula>
    </cfRule>
  </conditionalFormatting>
  <conditionalFormatting sqref="H25">
    <cfRule type="containsBlanks" dxfId="165" priority="12">
      <formula>LEN(TRIM(H25))=0</formula>
    </cfRule>
  </conditionalFormatting>
  <conditionalFormatting sqref="H26:H34">
    <cfRule type="containsBlanks" dxfId="164" priority="11">
      <formula>LEN(TRIM(H26))=0</formula>
    </cfRule>
  </conditionalFormatting>
  <conditionalFormatting sqref="G52:G61">
    <cfRule type="containsBlanks" dxfId="163" priority="10">
      <formula>LEN(TRIM(G52))=0</formula>
    </cfRule>
  </conditionalFormatting>
  <conditionalFormatting sqref="J80:J89">
    <cfRule type="containsBlanks" dxfId="162" priority="9">
      <formula>LEN(TRIM(J80))=0</formula>
    </cfRule>
  </conditionalFormatting>
  <conditionalFormatting sqref="G112:G123">
    <cfRule type="containsBlanks" dxfId="161" priority="8">
      <formula>LEN(TRIM(G112))=0</formula>
    </cfRule>
  </conditionalFormatting>
  <conditionalFormatting sqref="G140:G153">
    <cfRule type="containsBlanks" dxfId="160" priority="7">
      <formula>LEN(TRIM(G140))=0</formula>
    </cfRule>
  </conditionalFormatting>
  <conditionalFormatting sqref="E169:E178">
    <cfRule type="containsBlanks" dxfId="159" priority="6">
      <formula>LEN(TRIM(E169))=0</formula>
    </cfRule>
  </conditionalFormatting>
  <conditionalFormatting sqref="C11">
    <cfRule type="containsErrors" dxfId="158" priority="4">
      <formula>ISERROR(C11)</formula>
    </cfRule>
  </conditionalFormatting>
  <conditionalFormatting sqref="C12">
    <cfRule type="containsErrors" dxfId="157" priority="3">
      <formula>ISERROR(C12)</formula>
    </cfRule>
  </conditionalFormatting>
  <conditionalFormatting sqref="A12:B12">
    <cfRule type="expression" dxfId="156" priority="2">
      <formula>IF(C11="Overig",1,0)</formula>
    </cfRule>
  </conditionalFormatting>
  <conditionalFormatting sqref="C12">
    <cfRule type="expression" dxfId="155" priority="1">
      <formula>IF(C11="Overig",1,0)</formula>
    </cfRule>
  </conditionalFormatting>
  <dataValidations count="16">
    <dataValidation type="decimal" allowBlank="1" showInputMessage="1" showErrorMessage="1" errorTitle="getal invoeren" error="hier kunt u alleen een getal invoeren" sqref="C10" xr:uid="{00000000-0002-0000-1400-000000000000}">
      <formula1>0</formula1>
      <formula2>99999999</formula2>
    </dataValidation>
    <dataValidation type="list" allowBlank="1" showInputMessage="1" showErrorMessage="1" sqref="C5" xr:uid="{00000000-0002-0000-1400-000001000000}">
      <formula1>Gebied</formula1>
    </dataValidation>
    <dataValidation type="list" allowBlank="1" showInputMessage="1" showErrorMessage="1" sqref="C6" xr:uid="{00000000-0002-0000-1400-000002000000}">
      <formula1>INDIRECT(C5)</formula1>
    </dataValidation>
    <dataValidation type="decimal" allowBlank="1" showInputMessage="1" showErrorMessage="1" errorTitle="Foute invoer:" error="Getal moet tussen de 0 en 15 liggen_x000a_" prompt="voer een getal tussen de 0 en 15 in" sqref="B46" xr:uid="{00000000-0002-0000-1400-000003000000}">
      <formula1>0</formula1>
      <formula2>15</formula2>
    </dataValidation>
    <dataValidation type="decimal" allowBlank="1" showInputMessage="1" showErrorMessage="1" errorTitle="Fout" error="Vul hier een getal in" sqref="D80:D89 F207:F211 D112:D123 F112:F123 F140:F153 F195:F199 F201 F203 F205" xr:uid="{00000000-0002-0000-1400-000004000000}">
      <formula1>0</formula1>
      <formula2>99999999</formula2>
    </dataValidation>
    <dataValidation type="textLength" allowBlank="1" showInputMessage="1" showErrorMessage="1" error="te veel tekens gebruikt: maximaal 100" prompt="MAXIMAAL 100 TEKENS" sqref="C9" xr:uid="{00000000-0002-0000-1400-000005000000}">
      <formula1>0</formula1>
      <formula2>100</formula2>
    </dataValidation>
    <dataValidation type="textLength" allowBlank="1" showInputMessage="1" showErrorMessage="1" error="tekst mag max 100 tekens lang zijn" sqref="D207:D211 D205 B80:B89 B112:B123 B140:B153 D140:D153 D195:D199 D201 D203" xr:uid="{00000000-0002-0000-1400-000006000000}">
      <formula1>0</formula1>
      <formula2>100</formula2>
    </dataValidation>
    <dataValidation type="decimal" allowBlank="1" showInputMessage="1" showErrorMessage="1" error="hier een getal invullen" sqref="B170:B178" xr:uid="{00000000-0002-0000-1400-000007000000}">
      <formula1>0</formula1>
      <formula2>999999999</formula2>
    </dataValidation>
    <dataValidation type="date" allowBlank="1" showInputMessage="1" showErrorMessage="1" error="datum niet correct ingevoerd_x000a_" prompt="bijv. 1-1-2021_x000a_" sqref="C80:C89" xr:uid="{00000000-0002-0000-1400-000008000000}">
      <formula1>1</formula1>
      <formula2>45658</formula2>
    </dataValidation>
    <dataValidation type="decimal" allowBlank="1" showInputMessage="1" showErrorMessage="1" prompt="voorbeeld 1,1 uur= 1,1*60= 1 uur en 6 minuten" sqref="B169 D52" xr:uid="{00000000-0002-0000-1400-000009000000}">
      <formula1>0</formula1>
      <formula2>999999999</formula2>
    </dataValidation>
    <dataValidation type="decimal" allowBlank="1" showInputMessage="1" showErrorMessage="1" error="vul hier een getal in" sqref="F193" xr:uid="{00000000-0002-0000-1400-00000A000000}">
      <formula1>0</formula1>
      <formula2>999999999</formula2>
    </dataValidation>
    <dataValidation type="custom" allowBlank="1" showInputMessage="1" showErrorMessage="1" errorTitle="Fout" error="Duur van het project mag niet groter zijn dan de afschrijvingstermijn_x000a_" sqref="H80:H89" xr:uid="{00000000-0002-0000-1400-00000B000000}">
      <formula1>H80&lt;=E80</formula1>
    </dataValidation>
    <dataValidation type="date" allowBlank="1" showInputMessage="1" showErrorMessage="1" error="datum niet correct ingevoerd_x000a_" prompt="bijv. 1-1-2021_x000a_" sqref="C7" xr:uid="{00000000-0002-0000-1400-00000C000000}">
      <formula1>44197</formula1>
      <formula2>46023</formula2>
    </dataValidation>
    <dataValidation type="decimal" allowBlank="1" showInputMessage="1" showErrorMessage="1" error="hier een getal invullen" sqref="C25:D34 D53:D61" xr:uid="{00000000-0002-0000-1400-00000D000000}">
      <formula1>0</formula1>
      <formula2>999999</formula2>
    </dataValidation>
    <dataValidation type="textLength" allowBlank="1" showInputMessage="1" showErrorMessage="1" error="tekst mag maximaal 100 tekens lang zijn_x000a_" sqref="B25:B34 B52:B61" xr:uid="{00000000-0002-0000-14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1400-00000F000000}">
      <formula1>E80&lt;=H80</formula1>
    </dataValidation>
  </dataValidations>
  <hyperlinks>
    <hyperlink ref="C215" location="'Printblad totaal'!A1" display="'Printblad totaal'!A1" xr:uid="{00000000-0004-0000-1400-000000000000}"/>
    <hyperlink ref="C216" location="'Printblad gebieden'!A1" display="'Printblad gebieden'!A1" xr:uid="{00000000-0004-0000-14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232A82A2-26DD-4ACA-A3A8-63BCE95FCB84}">
            <xm:f>'test dubbele maatregels'!$D15&gt;1</xm:f>
            <x14:dxf>
              <numFmt numFmtId="0" formatCode="General"/>
              <fill>
                <patternFill>
                  <bgColor rgb="FFFF0000"/>
                </patternFill>
              </fill>
            </x14:dxf>
          </x14:cfRule>
          <xm:sqref>D6:M6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2966</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476QPqUWU2RUu5JkKFQOOzJTTOGbdC+sZ6hcREKJG+RY9Nlj0zhzpDqIH2RG1+No/DaYWo9XtkMF6CJbx71iAQ==" saltValue="mZqZi5M4B00nyAFgg+yz9g==" spinCount="100000" sheet="1" formatRows="0" insertRows="0"/>
  <mergeCells count="17">
    <mergeCell ref="D206:E206"/>
    <mergeCell ref="B139:C139"/>
    <mergeCell ref="D139:E139"/>
    <mergeCell ref="B154:C154"/>
    <mergeCell ref="D192:E192"/>
    <mergeCell ref="D193:E193"/>
    <mergeCell ref="D194:E194"/>
    <mergeCell ref="B39:F39"/>
    <mergeCell ref="B51:C51"/>
    <mergeCell ref="B90:C90"/>
    <mergeCell ref="B111:C111"/>
    <mergeCell ref="D204:E204"/>
    <mergeCell ref="B65:F65"/>
    <mergeCell ref="B66:F66"/>
    <mergeCell ref="D200:E200"/>
    <mergeCell ref="D202:E202"/>
    <mergeCell ref="B124:C124"/>
  </mergeCells>
  <conditionalFormatting sqref="B218">
    <cfRule type="cellIs" dxfId="153" priority="16" operator="notEqual">
      <formula>0</formula>
    </cfRule>
  </conditionalFormatting>
  <conditionalFormatting sqref="E80:E89">
    <cfRule type="cellIs" dxfId="152" priority="15" operator="greaterThan">
      <formula>3</formula>
    </cfRule>
  </conditionalFormatting>
  <conditionalFormatting sqref="H25">
    <cfRule type="containsBlanks" dxfId="151" priority="12">
      <formula>LEN(TRIM(H25))=0</formula>
    </cfRule>
  </conditionalFormatting>
  <conditionalFormatting sqref="H26:H34">
    <cfRule type="containsBlanks" dxfId="150" priority="11">
      <formula>LEN(TRIM(H26))=0</formula>
    </cfRule>
  </conditionalFormatting>
  <conditionalFormatting sqref="G52:G61">
    <cfRule type="containsBlanks" dxfId="149" priority="10">
      <formula>LEN(TRIM(G52))=0</formula>
    </cfRule>
  </conditionalFormatting>
  <conditionalFormatting sqref="J80:J89">
    <cfRule type="containsBlanks" dxfId="148" priority="9">
      <formula>LEN(TRIM(J80))=0</formula>
    </cfRule>
  </conditionalFormatting>
  <conditionalFormatting sqref="G112:G123">
    <cfRule type="containsBlanks" dxfId="147" priority="8">
      <formula>LEN(TRIM(G112))=0</formula>
    </cfRule>
  </conditionalFormatting>
  <conditionalFormatting sqref="G140:G153">
    <cfRule type="containsBlanks" dxfId="146" priority="7">
      <formula>LEN(TRIM(G140))=0</formula>
    </cfRule>
  </conditionalFormatting>
  <conditionalFormatting sqref="E169:E178">
    <cfRule type="containsBlanks" dxfId="145" priority="6">
      <formula>LEN(TRIM(E169))=0</formula>
    </cfRule>
  </conditionalFormatting>
  <conditionalFormatting sqref="C11">
    <cfRule type="containsErrors" dxfId="144" priority="4">
      <formula>ISERROR(C11)</formula>
    </cfRule>
  </conditionalFormatting>
  <conditionalFormatting sqref="C12">
    <cfRule type="containsErrors" dxfId="143" priority="3">
      <formula>ISERROR(C12)</formula>
    </cfRule>
  </conditionalFormatting>
  <conditionalFormatting sqref="A12:B12">
    <cfRule type="expression" dxfId="142" priority="2">
      <formula>IF(C11="Overig",1,0)</formula>
    </cfRule>
  </conditionalFormatting>
  <conditionalFormatting sqref="C12">
    <cfRule type="expression" dxfId="141" priority="1">
      <formula>IF(C11="Overig",1,0)</formula>
    </cfRule>
  </conditionalFormatting>
  <dataValidations count="16">
    <dataValidation type="decimal" allowBlank="1" showInputMessage="1" showErrorMessage="1" errorTitle="getal invoeren" error="hier kunt u alleen een getal invoeren" sqref="C10" xr:uid="{00000000-0002-0000-1500-000000000000}">
      <formula1>0</formula1>
      <formula2>99999999</formula2>
    </dataValidation>
    <dataValidation type="list" allowBlank="1" showInputMessage="1" showErrorMessage="1" sqref="C5" xr:uid="{00000000-0002-0000-1500-000001000000}">
      <formula1>Gebied</formula1>
    </dataValidation>
    <dataValidation type="list" allowBlank="1" showInputMessage="1" showErrorMessage="1" sqref="C6" xr:uid="{00000000-0002-0000-1500-000002000000}">
      <formula1>INDIRECT(C5)</formula1>
    </dataValidation>
    <dataValidation type="decimal" allowBlank="1" showInputMessage="1" showErrorMessage="1" errorTitle="Foute invoer:" error="Getal moet tussen de 0 en 15 liggen_x000a_" prompt="voer een getal tussen de 0 en 15 in" sqref="B46" xr:uid="{00000000-0002-0000-1500-000003000000}">
      <formula1>0</formula1>
      <formula2>15</formula2>
    </dataValidation>
    <dataValidation type="decimal" allowBlank="1" showInputMessage="1" showErrorMessage="1" errorTitle="Fout" error="Vul hier een getal in" sqref="D80:D89 F207:F211 D112:D123 F112:F123 F140:F153 F195:F199 F201 F203 F205" xr:uid="{00000000-0002-0000-1500-000004000000}">
      <formula1>0</formula1>
      <formula2>99999999</formula2>
    </dataValidation>
    <dataValidation type="textLength" allowBlank="1" showInputMessage="1" showErrorMessage="1" error="te veel tekens gebruikt: maximaal 100" prompt="MAXIMAAL 100 TEKENS" sqref="C9" xr:uid="{00000000-0002-0000-1500-000005000000}">
      <formula1>0</formula1>
      <formula2>100</formula2>
    </dataValidation>
    <dataValidation type="textLength" allowBlank="1" showInputMessage="1" showErrorMessage="1" error="tekst mag max 100 tekens lang zijn" sqref="D207:D211 D205 B80:B89 B112:B123 B140:B153 D140:D153 D195:D199 D201 D203" xr:uid="{00000000-0002-0000-1500-000006000000}">
      <formula1>0</formula1>
      <formula2>100</formula2>
    </dataValidation>
    <dataValidation type="decimal" allowBlank="1" showInputMessage="1" showErrorMessage="1" error="hier een getal invullen" sqref="B170:B178" xr:uid="{00000000-0002-0000-1500-000007000000}">
      <formula1>0</formula1>
      <formula2>999999999</formula2>
    </dataValidation>
    <dataValidation type="date" allowBlank="1" showInputMessage="1" showErrorMessage="1" error="datum niet correct ingevoerd_x000a_" prompt="bijv. 1-1-2021_x000a_" sqref="C80:C89" xr:uid="{00000000-0002-0000-1500-000008000000}">
      <formula1>1</formula1>
      <formula2>45658</formula2>
    </dataValidation>
    <dataValidation type="decimal" allowBlank="1" showInputMessage="1" showErrorMessage="1" prompt="voorbeeld 1,1 uur= 1,1*60= 1 uur en 6 minuten" sqref="B169 D52" xr:uid="{00000000-0002-0000-1500-000009000000}">
      <formula1>0</formula1>
      <formula2>999999999</formula2>
    </dataValidation>
    <dataValidation type="decimal" allowBlank="1" showInputMessage="1" showErrorMessage="1" error="vul hier een getal in" sqref="F193" xr:uid="{00000000-0002-0000-1500-00000A000000}">
      <formula1>0</formula1>
      <formula2>999999999</formula2>
    </dataValidation>
    <dataValidation type="custom" allowBlank="1" showInputMessage="1" showErrorMessage="1" errorTitle="Fout" error="Duur van het project mag niet groter zijn dan de afschrijvingstermijn_x000a_" sqref="H80:H89" xr:uid="{00000000-0002-0000-1500-00000B000000}">
      <formula1>H80&lt;=E80</formula1>
    </dataValidation>
    <dataValidation type="date" allowBlank="1" showInputMessage="1" showErrorMessage="1" error="datum niet correct ingevoerd_x000a_" prompt="bijv. 1-1-2021_x000a_" sqref="C7" xr:uid="{00000000-0002-0000-1500-00000C000000}">
      <formula1>44197</formula1>
      <formula2>46023</formula2>
    </dataValidation>
    <dataValidation type="decimal" allowBlank="1" showInputMessage="1" showErrorMessage="1" error="hier een getal invullen" sqref="C25:D34 D53:D61" xr:uid="{00000000-0002-0000-1500-00000D000000}">
      <formula1>0</formula1>
      <formula2>999999</formula2>
    </dataValidation>
    <dataValidation type="textLength" allowBlank="1" showInputMessage="1" showErrorMessage="1" error="tekst mag maximaal 100 tekens lang zijn_x000a_" sqref="B25:B34 B52:B61" xr:uid="{00000000-0002-0000-15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1500-00000F000000}">
      <formula1>E80&lt;=H80</formula1>
    </dataValidation>
  </dataValidations>
  <hyperlinks>
    <hyperlink ref="C215" location="'Printblad totaal'!A1" display="'Printblad totaal'!A1" xr:uid="{00000000-0004-0000-1500-000000000000}"/>
    <hyperlink ref="C216" location="'Printblad gebieden'!A1" display="'Printblad gebieden'!A1" xr:uid="{00000000-0004-0000-15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A04B2D21-3981-4C4C-A2BF-55E81968F956}">
            <xm:f>'test dubbele maatregels'!$D16&gt;1</xm:f>
            <x14:dxf>
              <numFmt numFmtId="0" formatCode="General"/>
              <fill>
                <patternFill>
                  <bgColor rgb="FFFF0000"/>
                </patternFill>
              </fill>
            </x14:dxf>
          </x14:cfRule>
          <xm:sqref>D6:M6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s="2" customFormat="1" ht="13.5" thickBot="1" x14ac:dyDescent="0.25">
      <c r="A13" s="25"/>
      <c r="B13" s="48"/>
      <c r="C13" s="428"/>
    </row>
    <row r="14" spans="1:11" ht="15.75" x14ac:dyDescent="0.25">
      <c r="A14" s="6" t="s">
        <v>2962</v>
      </c>
      <c r="B14" s="7"/>
      <c r="C14" s="42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230</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2966</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63"/>
      <c r="H96" s="116"/>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famA9fc7AnUk/pgdTnxwSb2pmMgZXl6NSgJGEXCbOHfzVFqnqsSL4W+b8G0wWUZcx6ytKpnSzJ8X+sMa5mG1ag==" saltValue="eQKGuVD/pfO3fB1tsEFcIg==" spinCount="100000" sheet="1" formatRows="0" insertRows="0"/>
  <mergeCells count="17">
    <mergeCell ref="D206:E206"/>
    <mergeCell ref="B139:C139"/>
    <mergeCell ref="D139:E139"/>
    <mergeCell ref="B154:C154"/>
    <mergeCell ref="D192:E192"/>
    <mergeCell ref="D193:E193"/>
    <mergeCell ref="D194:E194"/>
    <mergeCell ref="B39:F39"/>
    <mergeCell ref="B51:C51"/>
    <mergeCell ref="B90:C90"/>
    <mergeCell ref="B111:C111"/>
    <mergeCell ref="D204:E204"/>
    <mergeCell ref="B65:F65"/>
    <mergeCell ref="B66:F66"/>
    <mergeCell ref="D200:E200"/>
    <mergeCell ref="D202:E202"/>
    <mergeCell ref="B124:C124"/>
  </mergeCells>
  <conditionalFormatting sqref="B218">
    <cfRule type="cellIs" dxfId="139" priority="16" operator="notEqual">
      <formula>0</formula>
    </cfRule>
  </conditionalFormatting>
  <conditionalFormatting sqref="E80:E89">
    <cfRule type="cellIs" dxfId="138" priority="15" operator="greaterThan">
      <formula>3</formula>
    </cfRule>
  </conditionalFormatting>
  <conditionalFormatting sqref="H25">
    <cfRule type="containsBlanks" dxfId="137" priority="12">
      <formula>LEN(TRIM(H25))=0</formula>
    </cfRule>
  </conditionalFormatting>
  <conditionalFormatting sqref="H26:H34">
    <cfRule type="containsBlanks" dxfId="136" priority="11">
      <formula>LEN(TRIM(H26))=0</formula>
    </cfRule>
  </conditionalFormatting>
  <conditionalFormatting sqref="G52:G61">
    <cfRule type="containsBlanks" dxfId="135" priority="10">
      <formula>LEN(TRIM(G52))=0</formula>
    </cfRule>
  </conditionalFormatting>
  <conditionalFormatting sqref="J80:J89">
    <cfRule type="containsBlanks" dxfId="134" priority="9">
      <formula>LEN(TRIM(J80))=0</formula>
    </cfRule>
  </conditionalFormatting>
  <conditionalFormatting sqref="G112:G123">
    <cfRule type="containsBlanks" dxfId="133" priority="8">
      <formula>LEN(TRIM(G112))=0</formula>
    </cfRule>
  </conditionalFormatting>
  <conditionalFormatting sqref="G140:G153">
    <cfRule type="containsBlanks" dxfId="132" priority="7">
      <formula>LEN(TRIM(G140))=0</formula>
    </cfRule>
  </conditionalFormatting>
  <conditionalFormatting sqref="E169:E178">
    <cfRule type="containsBlanks" dxfId="131" priority="6">
      <formula>LEN(TRIM(E169))=0</formula>
    </cfRule>
  </conditionalFormatting>
  <conditionalFormatting sqref="C11">
    <cfRule type="containsErrors" dxfId="130" priority="4">
      <formula>ISERROR(C11)</formula>
    </cfRule>
  </conditionalFormatting>
  <conditionalFormatting sqref="C12">
    <cfRule type="containsErrors" dxfId="129" priority="3">
      <formula>ISERROR(C12)</formula>
    </cfRule>
  </conditionalFormatting>
  <conditionalFormatting sqref="A12:B12">
    <cfRule type="expression" dxfId="128" priority="2">
      <formula>IF(C11="Overig",1,0)</formula>
    </cfRule>
  </conditionalFormatting>
  <conditionalFormatting sqref="C12">
    <cfRule type="expression" dxfId="127" priority="1">
      <formula>IF(C11="Overig",1,0)</formula>
    </cfRule>
  </conditionalFormatting>
  <dataValidations count="16">
    <dataValidation type="decimal" allowBlank="1" showInputMessage="1" showErrorMessage="1" errorTitle="getal invoeren" error="hier kunt u alleen een getal invoeren" sqref="C10" xr:uid="{00000000-0002-0000-1600-000000000000}">
      <formula1>0</formula1>
      <formula2>99999999</formula2>
    </dataValidation>
    <dataValidation type="list" allowBlank="1" showInputMessage="1" showErrorMessage="1" sqref="C5" xr:uid="{00000000-0002-0000-1600-000001000000}">
      <formula1>Gebied</formula1>
    </dataValidation>
    <dataValidation type="list" allowBlank="1" showInputMessage="1" showErrorMessage="1" sqref="C6" xr:uid="{00000000-0002-0000-1600-000002000000}">
      <formula1>INDIRECT(C5)</formula1>
    </dataValidation>
    <dataValidation type="decimal" allowBlank="1" showInputMessage="1" showErrorMessage="1" errorTitle="Foute invoer:" error="Getal moet tussen de 0 en 15 liggen_x000a_" prompt="voer een getal tussen de 0 en 15 in" sqref="B46" xr:uid="{00000000-0002-0000-1600-000003000000}">
      <formula1>0</formula1>
      <formula2>15</formula2>
    </dataValidation>
    <dataValidation type="decimal" allowBlank="1" showInputMessage="1" showErrorMessage="1" errorTitle="Fout" error="Vul hier een getal in" sqref="D80:D89 F207:F211 D112:D123 F112:F123 F140:F153 F195:F199 F201 F203 F205" xr:uid="{00000000-0002-0000-1600-000004000000}">
      <formula1>0</formula1>
      <formula2>99999999</formula2>
    </dataValidation>
    <dataValidation type="textLength" allowBlank="1" showInputMessage="1" showErrorMessage="1" error="te veel tekens gebruikt: maximaal 100" prompt="MAXIMAAL 100 TEKENS" sqref="C9" xr:uid="{00000000-0002-0000-1600-000005000000}">
      <formula1>0</formula1>
      <formula2>100</formula2>
    </dataValidation>
    <dataValidation type="textLength" allowBlank="1" showInputMessage="1" showErrorMessage="1" error="tekst mag max 100 tekens lang zijn" sqref="D207:D211 D205 B80:B89 B112:B123 B140:B153 D140:D153 D195:D199 D201 D203" xr:uid="{00000000-0002-0000-1600-000006000000}">
      <formula1>0</formula1>
      <formula2>100</formula2>
    </dataValidation>
    <dataValidation type="decimal" allowBlank="1" showInputMessage="1" showErrorMessage="1" error="hier een getal invullen" sqref="B170:B178" xr:uid="{00000000-0002-0000-1600-000007000000}">
      <formula1>0</formula1>
      <formula2>999999999</formula2>
    </dataValidation>
    <dataValidation type="date" allowBlank="1" showInputMessage="1" showErrorMessage="1" error="datum niet correct ingevoerd_x000a_" prompt="bijv. 1-1-2021_x000a_" sqref="C80:C89" xr:uid="{00000000-0002-0000-1600-000008000000}">
      <formula1>1</formula1>
      <formula2>45658</formula2>
    </dataValidation>
    <dataValidation type="decimal" allowBlank="1" showInputMessage="1" showErrorMessage="1" prompt="voorbeeld 1,1 uur= 1,1*60= 1 uur en 6 minuten" sqref="B169 D52" xr:uid="{00000000-0002-0000-1600-000009000000}">
      <formula1>0</formula1>
      <formula2>999999999</formula2>
    </dataValidation>
    <dataValidation type="decimal" allowBlank="1" showInputMessage="1" showErrorMessage="1" error="vul hier een getal in" sqref="F193" xr:uid="{00000000-0002-0000-1600-00000A000000}">
      <formula1>0</formula1>
      <formula2>999999999</formula2>
    </dataValidation>
    <dataValidation type="custom" allowBlank="1" showInputMessage="1" showErrorMessage="1" errorTitle="Fout" error="Duur van het project mag niet groter zijn dan de afschrijvingstermijn_x000a_" sqref="H80:H89" xr:uid="{00000000-0002-0000-1600-00000B000000}">
      <formula1>H80&lt;=E80</formula1>
    </dataValidation>
    <dataValidation type="date" allowBlank="1" showInputMessage="1" showErrorMessage="1" error="datum niet correct ingevoerd_x000a_" prompt="bijv. 1-1-2021_x000a_" sqref="C7" xr:uid="{00000000-0002-0000-1600-00000C000000}">
      <formula1>44197</formula1>
      <formula2>46023</formula2>
    </dataValidation>
    <dataValidation type="decimal" allowBlank="1" showInputMessage="1" showErrorMessage="1" error="hier een getal invullen" sqref="C25:D34 D53:D61" xr:uid="{00000000-0002-0000-1600-00000D000000}">
      <formula1>0</formula1>
      <formula2>999999</formula2>
    </dataValidation>
    <dataValidation type="textLength" allowBlank="1" showInputMessage="1" showErrorMessage="1" error="tekst mag maximaal 100 tekens lang zijn_x000a_" sqref="B25:B34 B52:B61" xr:uid="{00000000-0002-0000-16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1600-00000F000000}">
      <formula1>E80&lt;=H80</formula1>
    </dataValidation>
  </dataValidations>
  <hyperlinks>
    <hyperlink ref="C215" location="'Printblad totaal'!A1" display="'Printblad totaal'!A1" xr:uid="{00000000-0004-0000-1600-000000000000}"/>
    <hyperlink ref="C216" location="'Printblad gebieden'!A1" display="'Printblad gebieden'!A1" xr:uid="{00000000-0004-0000-16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B3B5D48F-1EB6-4483-BB4C-AE5BCAD26E87}">
            <xm:f>'test dubbele maatregels'!$D17&gt;1</xm:f>
            <x14:dxf>
              <numFmt numFmtId="0" formatCode="General"/>
              <fill>
                <patternFill>
                  <bgColor rgb="FFFF0000"/>
                </patternFill>
              </fill>
            </x14:dxf>
          </x14:cfRule>
          <xm:sqref>D6:M6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2966</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63"/>
      <c r="H96" s="116"/>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r1JBKBWPN5/h1z51eESRedEtXWH4K0T0E5wwjXWxIsXjQ09RRdFAWOliQfbwOq6RbBUQ/o1HYw+D6u/l3TSsjg==" saltValue="nEA2CGEKtvgzXQSSGdUFfw==" spinCount="100000" sheet="1" formatRows="0" insertRows="0"/>
  <mergeCells count="17">
    <mergeCell ref="D206:E206"/>
    <mergeCell ref="B139:C139"/>
    <mergeCell ref="D139:E139"/>
    <mergeCell ref="B154:C154"/>
    <mergeCell ref="D192:E192"/>
    <mergeCell ref="D193:E193"/>
    <mergeCell ref="D194:E194"/>
    <mergeCell ref="B39:F39"/>
    <mergeCell ref="B51:C51"/>
    <mergeCell ref="B90:C90"/>
    <mergeCell ref="B111:C111"/>
    <mergeCell ref="D204:E204"/>
    <mergeCell ref="B65:F65"/>
    <mergeCell ref="B66:F66"/>
    <mergeCell ref="D200:E200"/>
    <mergeCell ref="D202:E202"/>
    <mergeCell ref="B124:C124"/>
  </mergeCells>
  <conditionalFormatting sqref="B218">
    <cfRule type="cellIs" dxfId="125" priority="17" operator="notEqual">
      <formula>0</formula>
    </cfRule>
  </conditionalFormatting>
  <conditionalFormatting sqref="E80:E89">
    <cfRule type="cellIs" dxfId="124" priority="16" operator="greaterThan">
      <formula>3</formula>
    </cfRule>
  </conditionalFormatting>
  <conditionalFormatting sqref="H25">
    <cfRule type="containsBlanks" dxfId="123" priority="12">
      <formula>LEN(TRIM(H25))=0</formula>
    </cfRule>
  </conditionalFormatting>
  <conditionalFormatting sqref="H26:H34">
    <cfRule type="containsBlanks" dxfId="122" priority="11">
      <formula>LEN(TRIM(H26))=0</formula>
    </cfRule>
  </conditionalFormatting>
  <conditionalFormatting sqref="G52:G61">
    <cfRule type="containsBlanks" dxfId="121" priority="10">
      <formula>LEN(TRIM(G52))=0</formula>
    </cfRule>
  </conditionalFormatting>
  <conditionalFormatting sqref="J80:J89">
    <cfRule type="containsBlanks" dxfId="120" priority="9">
      <formula>LEN(TRIM(J80))=0</formula>
    </cfRule>
  </conditionalFormatting>
  <conditionalFormatting sqref="G112:G123">
    <cfRule type="containsBlanks" dxfId="119" priority="8">
      <formula>LEN(TRIM(G112))=0</formula>
    </cfRule>
  </conditionalFormatting>
  <conditionalFormatting sqref="G140:G153">
    <cfRule type="containsBlanks" dxfId="118" priority="7">
      <formula>LEN(TRIM(G140))=0</formula>
    </cfRule>
  </conditionalFormatting>
  <conditionalFormatting sqref="E169:E178">
    <cfRule type="containsBlanks" dxfId="117" priority="6">
      <formula>LEN(TRIM(E169))=0</formula>
    </cfRule>
  </conditionalFormatting>
  <conditionalFormatting sqref="C11">
    <cfRule type="containsErrors" dxfId="116" priority="4">
      <formula>ISERROR(C11)</formula>
    </cfRule>
  </conditionalFormatting>
  <conditionalFormatting sqref="C12">
    <cfRule type="containsErrors" dxfId="115" priority="3">
      <formula>ISERROR(C12)</formula>
    </cfRule>
  </conditionalFormatting>
  <conditionalFormatting sqref="A12:B12">
    <cfRule type="expression" dxfId="114" priority="2">
      <formula>IF(C11="Overig",1,0)</formula>
    </cfRule>
  </conditionalFormatting>
  <conditionalFormatting sqref="C12">
    <cfRule type="expression" dxfId="113" priority="1">
      <formula>IF(C11="Overig",1,0)</formula>
    </cfRule>
  </conditionalFormatting>
  <dataValidations count="16">
    <dataValidation type="decimal" allowBlank="1" showInputMessage="1" showErrorMessage="1" errorTitle="getal invoeren" error="hier kunt u alleen een getal invoeren" sqref="C10" xr:uid="{00000000-0002-0000-1700-000000000000}">
      <formula1>0</formula1>
      <formula2>99999999</formula2>
    </dataValidation>
    <dataValidation type="list" allowBlank="1" showInputMessage="1" showErrorMessage="1" sqref="C5" xr:uid="{00000000-0002-0000-1700-000001000000}">
      <formula1>Gebied</formula1>
    </dataValidation>
    <dataValidation type="list" allowBlank="1" showInputMessage="1" showErrorMessage="1" sqref="C6" xr:uid="{00000000-0002-0000-1700-000002000000}">
      <formula1>INDIRECT(C5)</formula1>
    </dataValidation>
    <dataValidation type="decimal" allowBlank="1" showInputMessage="1" showErrorMessage="1" errorTitle="Foute invoer:" error="Getal moet tussen de 0 en 15 liggen_x000a_" prompt="voer een getal tussen de 0 en 15 in" sqref="B46" xr:uid="{00000000-0002-0000-1700-000003000000}">
      <formula1>0</formula1>
      <formula2>15</formula2>
    </dataValidation>
    <dataValidation type="decimal" allowBlank="1" showInputMessage="1" showErrorMessage="1" errorTitle="Fout" error="Vul hier een getal in" sqref="D80:D89 F207:F211 D112:D123 F112:F123 F140:F153 F195:F199 F201 F203 F205" xr:uid="{00000000-0002-0000-1700-000004000000}">
      <formula1>0</formula1>
      <formula2>99999999</formula2>
    </dataValidation>
    <dataValidation type="textLength" allowBlank="1" showInputMessage="1" showErrorMessage="1" error="te veel tekens gebruikt: maximaal 100" prompt="MAXIMAAL 100 TEKENS" sqref="C9" xr:uid="{00000000-0002-0000-1700-000005000000}">
      <formula1>0</formula1>
      <formula2>100</formula2>
    </dataValidation>
    <dataValidation type="textLength" allowBlank="1" showInputMessage="1" showErrorMessage="1" error="tekst mag max 100 tekens lang zijn" sqref="D207:D211 D205 B80:B89 B112:B123 B140:B153 D140:D153 D195:D199 D201 D203" xr:uid="{00000000-0002-0000-1700-000006000000}">
      <formula1>0</formula1>
      <formula2>100</formula2>
    </dataValidation>
    <dataValidation type="decimal" allowBlank="1" showInputMessage="1" showErrorMessage="1" error="hier een getal invullen" sqref="B170:B178" xr:uid="{00000000-0002-0000-1700-000007000000}">
      <formula1>0</formula1>
      <formula2>999999999</formula2>
    </dataValidation>
    <dataValidation type="date" allowBlank="1" showInputMessage="1" showErrorMessage="1" error="datum niet correct ingevoerd_x000a_" prompt="bijv. 1-1-2021_x000a_" sqref="C80:C89" xr:uid="{00000000-0002-0000-1700-000008000000}">
      <formula1>1</formula1>
      <formula2>45658</formula2>
    </dataValidation>
    <dataValidation type="decimal" allowBlank="1" showInputMessage="1" showErrorMessage="1" prompt="voorbeeld 1,1 uur= 1,1*60= 1 uur en 6 minuten" sqref="B169 D52" xr:uid="{00000000-0002-0000-1700-000009000000}">
      <formula1>0</formula1>
      <formula2>999999999</formula2>
    </dataValidation>
    <dataValidation type="decimal" allowBlank="1" showInputMessage="1" showErrorMessage="1" error="vul hier een getal in" sqref="F193" xr:uid="{00000000-0002-0000-1700-00000A000000}">
      <formula1>0</formula1>
      <formula2>999999999</formula2>
    </dataValidation>
    <dataValidation type="custom" allowBlank="1" showInputMessage="1" showErrorMessage="1" errorTitle="Fout" error="Duur van het project mag niet groter zijn dan de afschrijvingstermijn_x000a_" sqref="H80:H89" xr:uid="{00000000-0002-0000-1700-00000B000000}">
      <formula1>H80&lt;=E80</formula1>
    </dataValidation>
    <dataValidation type="date" allowBlank="1" showInputMessage="1" showErrorMessage="1" error="datum niet correct ingevoerd_x000a_" prompt="bijv. 1-1-2021_x000a_" sqref="C7" xr:uid="{00000000-0002-0000-1700-00000C000000}">
      <formula1>44197</formula1>
      <formula2>46023</formula2>
    </dataValidation>
    <dataValidation type="decimal" allowBlank="1" showInputMessage="1" showErrorMessage="1" error="hier een getal invullen" sqref="C25:D34 D53:D61" xr:uid="{00000000-0002-0000-1700-00000D000000}">
      <formula1>0</formula1>
      <formula2>999999</formula2>
    </dataValidation>
    <dataValidation type="textLength" allowBlank="1" showInputMessage="1" showErrorMessage="1" error="tekst mag maximaal 100 tekens lang zijn_x000a_" sqref="B25:B34 B52:B61" xr:uid="{00000000-0002-0000-17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1700-00000F000000}">
      <formula1>E80&lt;=H80</formula1>
    </dataValidation>
  </dataValidations>
  <hyperlinks>
    <hyperlink ref="C215" location="'Printblad totaal'!A1" display="'Printblad totaal'!A1" xr:uid="{00000000-0004-0000-1700-000000000000}"/>
    <hyperlink ref="C216" location="'Printblad gebieden'!A1" display="'Printblad gebieden'!A1" xr:uid="{00000000-0004-0000-17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F71234B5-6D82-4421-954F-C701C6062744}">
            <xm:f>'test dubbele maatregels'!$D18&gt;1</xm:f>
            <x14:dxf>
              <numFmt numFmtId="0" formatCode="General"/>
              <fill>
                <patternFill>
                  <bgColor rgb="FFFF0000"/>
                </patternFill>
              </fill>
            </x14:dxf>
          </x14:cfRule>
          <xm:sqref>D6:M6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0" max="10" width="9.140625" customWidth="1"/>
    <col min="11" max="11" width="9.140625" hidden="1" customWidth="1"/>
    <col min="12" max="12" width="9.140625"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2966</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JDjBFPI/Oo4uDPOqTn1Ecod3ScczTfOzoNVvulSAKie9XtYd5T9FjX51qH7EVcTwKgz0CaR5pVrc+L2xIiwl+g==" saltValue="LXUpnNTRPaZN9bi0C+YJqA==" spinCount="100000" sheet="1" formatRows="0" insertRows="0"/>
  <mergeCells count="17">
    <mergeCell ref="D206:E206"/>
    <mergeCell ref="B139:C139"/>
    <mergeCell ref="D139:E139"/>
    <mergeCell ref="B154:C154"/>
    <mergeCell ref="D192:E192"/>
    <mergeCell ref="D193:E193"/>
    <mergeCell ref="D194:E194"/>
    <mergeCell ref="B39:F39"/>
    <mergeCell ref="B51:C51"/>
    <mergeCell ref="B90:C90"/>
    <mergeCell ref="B111:C111"/>
    <mergeCell ref="D204:E204"/>
    <mergeCell ref="B65:F65"/>
    <mergeCell ref="B66:F66"/>
    <mergeCell ref="D200:E200"/>
    <mergeCell ref="D202:E202"/>
    <mergeCell ref="B124:C124"/>
  </mergeCells>
  <conditionalFormatting sqref="B218">
    <cfRule type="cellIs" dxfId="111" priority="16" operator="notEqual">
      <formula>0</formula>
    </cfRule>
  </conditionalFormatting>
  <conditionalFormatting sqref="E80:E89">
    <cfRule type="cellIs" dxfId="110" priority="15" operator="greaterThan">
      <formula>3</formula>
    </cfRule>
  </conditionalFormatting>
  <conditionalFormatting sqref="H25">
    <cfRule type="containsBlanks" dxfId="109" priority="12">
      <formula>LEN(TRIM(H25))=0</formula>
    </cfRule>
  </conditionalFormatting>
  <conditionalFormatting sqref="H26:H34">
    <cfRule type="containsBlanks" dxfId="108" priority="11">
      <formula>LEN(TRIM(H26))=0</formula>
    </cfRule>
  </conditionalFormatting>
  <conditionalFormatting sqref="G52:G61">
    <cfRule type="containsBlanks" dxfId="107" priority="10">
      <formula>LEN(TRIM(G52))=0</formula>
    </cfRule>
  </conditionalFormatting>
  <conditionalFormatting sqref="J80:J89">
    <cfRule type="containsBlanks" dxfId="106" priority="9">
      <formula>LEN(TRIM(J80))=0</formula>
    </cfRule>
  </conditionalFormatting>
  <conditionalFormatting sqref="G112:G123">
    <cfRule type="containsBlanks" dxfId="105" priority="8">
      <formula>LEN(TRIM(G112))=0</formula>
    </cfRule>
  </conditionalFormatting>
  <conditionalFormatting sqref="G140:G153">
    <cfRule type="containsBlanks" dxfId="104" priority="7">
      <formula>LEN(TRIM(G140))=0</formula>
    </cfRule>
  </conditionalFormatting>
  <conditionalFormatting sqref="E169:E178">
    <cfRule type="containsBlanks" dxfId="103" priority="6">
      <formula>LEN(TRIM(E169))=0</formula>
    </cfRule>
  </conditionalFormatting>
  <conditionalFormatting sqref="C11">
    <cfRule type="containsErrors" dxfId="102" priority="4">
      <formula>ISERROR(C11)</formula>
    </cfRule>
  </conditionalFormatting>
  <conditionalFormatting sqref="C12">
    <cfRule type="containsErrors" dxfId="101" priority="3">
      <formula>ISERROR(C12)</formula>
    </cfRule>
  </conditionalFormatting>
  <conditionalFormatting sqref="A12:B12">
    <cfRule type="expression" dxfId="100" priority="2">
      <formula>IF(C11="Overig",1,0)</formula>
    </cfRule>
  </conditionalFormatting>
  <conditionalFormatting sqref="C12">
    <cfRule type="expression" dxfId="99" priority="1">
      <formula>IF(C11="Overig",1,0)</formula>
    </cfRule>
  </conditionalFormatting>
  <dataValidations count="16">
    <dataValidation type="decimal" allowBlank="1" showInputMessage="1" showErrorMessage="1" errorTitle="getal invoeren" error="hier kunt u alleen een getal invoeren" sqref="C10" xr:uid="{00000000-0002-0000-1800-000000000000}">
      <formula1>0</formula1>
      <formula2>99999999</formula2>
    </dataValidation>
    <dataValidation type="list" allowBlank="1" showInputMessage="1" showErrorMessage="1" sqref="C5" xr:uid="{00000000-0002-0000-1800-000001000000}">
      <formula1>Gebied</formula1>
    </dataValidation>
    <dataValidation type="list" allowBlank="1" showInputMessage="1" showErrorMessage="1" sqref="C6" xr:uid="{00000000-0002-0000-1800-000002000000}">
      <formula1>INDIRECT(C5)</formula1>
    </dataValidation>
    <dataValidation type="decimal" allowBlank="1" showInputMessage="1" showErrorMessage="1" errorTitle="Foute invoer:" error="Getal moet tussen de 0 en 15 liggen_x000a_" prompt="voer een getal tussen de 0 en 15 in" sqref="B46" xr:uid="{00000000-0002-0000-1800-000003000000}">
      <formula1>0</formula1>
      <formula2>15</formula2>
    </dataValidation>
    <dataValidation type="decimal" allowBlank="1" showInputMessage="1" showErrorMessage="1" errorTitle="Fout" error="Vul hier een getal in" sqref="D80:D89 F207:F211 D112:D123 F112:F123 F140:F153 F195:F199 F201 F203 F205" xr:uid="{00000000-0002-0000-1800-000004000000}">
      <formula1>0</formula1>
      <formula2>99999999</formula2>
    </dataValidation>
    <dataValidation type="textLength" allowBlank="1" showInputMessage="1" showErrorMessage="1" error="te veel tekens gebruikt: maximaal 100" prompt="MAXIMAAL 100 TEKENS" sqref="C9" xr:uid="{00000000-0002-0000-1800-000005000000}">
      <formula1>0</formula1>
      <formula2>100</formula2>
    </dataValidation>
    <dataValidation type="textLength" allowBlank="1" showInputMessage="1" showErrorMessage="1" error="test mag max 100 tekens lang zijn" sqref="D207:D211 D205 B80:B89 B112:B123 B140:B153 D195:D199 D201 D203" xr:uid="{00000000-0002-0000-1800-000006000000}">
      <formula1>0</formula1>
      <formula2>100</formula2>
    </dataValidation>
    <dataValidation type="decimal" allowBlank="1" showInputMessage="1" showErrorMessage="1" error="hier een getal invullen" sqref="B170:B178" xr:uid="{00000000-0002-0000-1800-000007000000}">
      <formula1>0</formula1>
      <formula2>999999999</formula2>
    </dataValidation>
    <dataValidation type="date" allowBlank="1" showInputMessage="1" showErrorMessage="1" error="datum niet correct ingevoerd_x000a_" prompt="bijv. 1-1-2021_x000a_" sqref="C80:C89" xr:uid="{00000000-0002-0000-1800-000008000000}">
      <formula1>1</formula1>
      <formula2>45658</formula2>
    </dataValidation>
    <dataValidation type="decimal" allowBlank="1" showInputMessage="1" showErrorMessage="1" prompt="voorbeeld 1,1 uur= 1,1*60= 1 uur en 6 minuten" sqref="B169 D52" xr:uid="{00000000-0002-0000-1800-000009000000}">
      <formula1>0</formula1>
      <formula2>999999999</formula2>
    </dataValidation>
    <dataValidation type="decimal" allowBlank="1" showInputMessage="1" showErrorMessage="1" error="vul hier een getal in" sqref="F193" xr:uid="{00000000-0002-0000-1800-00000A000000}">
      <formula1>0</formula1>
      <formula2>999999999</formula2>
    </dataValidation>
    <dataValidation type="custom" allowBlank="1" showInputMessage="1" showErrorMessage="1" errorTitle="Fout" error="Duur van het project mag niet groter zijn dan de afschrijvingstermijn_x000a_" sqref="H80:H89" xr:uid="{00000000-0002-0000-1800-00000B000000}">
      <formula1>H80&lt;=E80</formula1>
    </dataValidation>
    <dataValidation type="date" allowBlank="1" showInputMessage="1" showErrorMessage="1" error="datum niet correct ingevoerd_x000a_" prompt="bijv. 1-1-2021_x000a_" sqref="C7" xr:uid="{00000000-0002-0000-1800-00000C000000}">
      <formula1>44197</formula1>
      <formula2>46023</formula2>
    </dataValidation>
    <dataValidation type="decimal" allowBlank="1" showInputMessage="1" showErrorMessage="1" error="hier een getal invullen" sqref="C25:D34 D53:D61" xr:uid="{00000000-0002-0000-1800-00000D000000}">
      <formula1>0</formula1>
      <formula2>999999</formula2>
    </dataValidation>
    <dataValidation type="textLength" allowBlank="1" showInputMessage="1" showErrorMessage="1" error="tekst mag maximaal 100 tekens lang zijn_x000a_" sqref="B25:B34 B52:B61" xr:uid="{00000000-0002-0000-18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1800-00000F000000}">
      <formula1>E80&lt;=H80</formula1>
    </dataValidation>
  </dataValidations>
  <hyperlinks>
    <hyperlink ref="C215" location="'Printblad totaal'!A1" display="'Printblad totaal'!A1" xr:uid="{00000000-0004-0000-1800-000000000000}"/>
    <hyperlink ref="C216" location="'Printblad gebieden'!A1" display="'Printblad gebieden'!A1" xr:uid="{00000000-0004-0000-18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56F5D282-E524-44C1-9EC2-90C5234F38C1}">
            <xm:f>'test dubbele maatregels'!$D19&gt;1</xm:f>
            <x14:dxf>
              <numFmt numFmtId="0" formatCode="General"/>
              <fill>
                <patternFill>
                  <bgColor rgb="FFFF0000"/>
                </patternFill>
              </fill>
            </x14:dxf>
          </x14:cfRule>
          <xm:sqref>D6:M6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2966</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48"/>
      <c r="H97" s="48"/>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Q+AA5me4wZ126RbCVD0MOq0+Wrvtg6eSLURfkUy60ZrvvtWpUR0o5M4IAFDAwiuts21OUpo1kHwz1hxFMqQWgA==" saltValue="qJX0KEcc7mp7RUxOfpV6Yw==" spinCount="100000" sheet="1" formatRows="0" insertRows="0"/>
  <mergeCells count="17">
    <mergeCell ref="D206:E206"/>
    <mergeCell ref="B139:C139"/>
    <mergeCell ref="D139:E139"/>
    <mergeCell ref="B154:C154"/>
    <mergeCell ref="D192:E192"/>
    <mergeCell ref="D193:E193"/>
    <mergeCell ref="D194:E194"/>
    <mergeCell ref="B39:F39"/>
    <mergeCell ref="B51:C51"/>
    <mergeCell ref="B90:C90"/>
    <mergeCell ref="B111:C111"/>
    <mergeCell ref="D204:E204"/>
    <mergeCell ref="B65:F65"/>
    <mergeCell ref="B66:F66"/>
    <mergeCell ref="D200:E200"/>
    <mergeCell ref="D202:E202"/>
    <mergeCell ref="B124:C124"/>
  </mergeCells>
  <conditionalFormatting sqref="B218">
    <cfRule type="cellIs" dxfId="97" priority="16" operator="notEqual">
      <formula>0</formula>
    </cfRule>
  </conditionalFormatting>
  <conditionalFormatting sqref="E80:E89">
    <cfRule type="cellIs" dxfId="96" priority="15" operator="greaterThan">
      <formula>3</formula>
    </cfRule>
  </conditionalFormatting>
  <conditionalFormatting sqref="H25">
    <cfRule type="containsBlanks" dxfId="95" priority="12">
      <formula>LEN(TRIM(H25))=0</formula>
    </cfRule>
  </conditionalFormatting>
  <conditionalFormatting sqref="H26:H34">
    <cfRule type="containsBlanks" dxfId="94" priority="11">
      <formula>LEN(TRIM(H26))=0</formula>
    </cfRule>
  </conditionalFormatting>
  <conditionalFormatting sqref="G52:G61">
    <cfRule type="containsBlanks" dxfId="93" priority="10">
      <formula>LEN(TRIM(G52))=0</formula>
    </cfRule>
  </conditionalFormatting>
  <conditionalFormatting sqref="J80:J89">
    <cfRule type="containsBlanks" dxfId="92" priority="9">
      <formula>LEN(TRIM(J80))=0</formula>
    </cfRule>
  </conditionalFormatting>
  <conditionalFormatting sqref="G112:G123">
    <cfRule type="containsBlanks" dxfId="91" priority="8">
      <formula>LEN(TRIM(G112))=0</formula>
    </cfRule>
  </conditionalFormatting>
  <conditionalFormatting sqref="G140:G153">
    <cfRule type="containsBlanks" dxfId="90" priority="7">
      <formula>LEN(TRIM(G140))=0</formula>
    </cfRule>
  </conditionalFormatting>
  <conditionalFormatting sqref="E169:E178">
    <cfRule type="containsBlanks" dxfId="89" priority="6">
      <formula>LEN(TRIM(E169))=0</formula>
    </cfRule>
  </conditionalFormatting>
  <conditionalFormatting sqref="C11">
    <cfRule type="containsErrors" dxfId="88" priority="4">
      <formula>ISERROR(C11)</formula>
    </cfRule>
  </conditionalFormatting>
  <conditionalFormatting sqref="C12">
    <cfRule type="containsErrors" dxfId="87" priority="3">
      <formula>ISERROR(C12)</formula>
    </cfRule>
  </conditionalFormatting>
  <conditionalFormatting sqref="A12:B12">
    <cfRule type="expression" dxfId="86" priority="2">
      <formula>IF(C11="Overig",1,0)</formula>
    </cfRule>
  </conditionalFormatting>
  <conditionalFormatting sqref="C12">
    <cfRule type="expression" dxfId="85" priority="1">
      <formula>IF(C11="Overig",1,0)</formula>
    </cfRule>
  </conditionalFormatting>
  <dataValidations count="16">
    <dataValidation type="decimal" allowBlank="1" showInputMessage="1" showErrorMessage="1" errorTitle="getal invoeren" error="hier kunt u alleen een getal invoeren" sqref="C10" xr:uid="{00000000-0002-0000-1900-000000000000}">
      <formula1>0</formula1>
      <formula2>99999999</formula2>
    </dataValidation>
    <dataValidation type="list" allowBlank="1" showInputMessage="1" showErrorMessage="1" sqref="C5" xr:uid="{00000000-0002-0000-1900-000001000000}">
      <formula1>Gebied</formula1>
    </dataValidation>
    <dataValidation type="list" allowBlank="1" showInputMessage="1" showErrorMessage="1" sqref="C6" xr:uid="{00000000-0002-0000-1900-000002000000}">
      <formula1>INDIRECT(C5)</formula1>
    </dataValidation>
    <dataValidation type="decimal" allowBlank="1" showInputMessage="1" showErrorMessage="1" errorTitle="Foute invoer:" error="Getal moet tussen de 0 en 15 liggen_x000a_" prompt="voer een getal tussen de 0 en 15 in" sqref="B46" xr:uid="{00000000-0002-0000-1900-000003000000}">
      <formula1>0</formula1>
      <formula2>15</formula2>
    </dataValidation>
    <dataValidation type="decimal" allowBlank="1" showInputMessage="1" showErrorMessage="1" errorTitle="Fout" error="Vul hier een getal in" sqref="F207:F211 D80:D89 D112:D123 F112:F123 F140:F153 F195:F199 F201 F203 F205" xr:uid="{00000000-0002-0000-1900-000004000000}">
      <formula1>0</formula1>
      <formula2>99999999</formula2>
    </dataValidation>
    <dataValidation type="textLength" allowBlank="1" showInputMessage="1" showErrorMessage="1" error="te veel tekens gebruikt: maximaal 100" prompt="MAXIMAAL 100 TEKENS" sqref="C9" xr:uid="{00000000-0002-0000-1900-000005000000}">
      <formula1>0</formula1>
      <formula2>100</formula2>
    </dataValidation>
    <dataValidation type="textLength" allowBlank="1" showInputMessage="1" showErrorMessage="1" error="tekst mag max 100 tekens lang zijn" sqref="D207:D211 D205 B80:B89 B112:B123 B140:B153 D140:D153 D195:D199 D201 D203" xr:uid="{00000000-0002-0000-1900-000006000000}">
      <formula1>0</formula1>
      <formula2>100</formula2>
    </dataValidation>
    <dataValidation type="decimal" allowBlank="1" showInputMessage="1" showErrorMessage="1" error="hier een getal invullen" sqref="B170:B178" xr:uid="{00000000-0002-0000-1900-000007000000}">
      <formula1>0</formula1>
      <formula2>999999999</formula2>
    </dataValidation>
    <dataValidation type="date" allowBlank="1" showInputMessage="1" showErrorMessage="1" error="datum niet correct ingevoerd_x000a_" prompt="bijv. 1-1-2021_x000a_" sqref="C80:C89" xr:uid="{00000000-0002-0000-1900-000008000000}">
      <formula1>1</formula1>
      <formula2>45658</formula2>
    </dataValidation>
    <dataValidation type="decimal" allowBlank="1" showInputMessage="1" showErrorMessage="1" prompt="voorbeeld 1,1 uur= 1,1*60= 1 uur en 6 minuten" sqref="B169 D52" xr:uid="{00000000-0002-0000-1900-000009000000}">
      <formula1>0</formula1>
      <formula2>999999999</formula2>
    </dataValidation>
    <dataValidation type="decimal" allowBlank="1" showInputMessage="1" showErrorMessage="1" error="vul hier een getal in" sqref="F193" xr:uid="{00000000-0002-0000-1900-00000A000000}">
      <formula1>0</formula1>
      <formula2>999999999</formula2>
    </dataValidation>
    <dataValidation type="custom" allowBlank="1" showInputMessage="1" showErrorMessage="1" errorTitle="Fout" error="Duur van het project mag niet groter zijn dan de afschrijvingstermijn_x000a_" sqref="H80:H89" xr:uid="{00000000-0002-0000-1900-00000B000000}">
      <formula1>H80&lt;=E80</formula1>
    </dataValidation>
    <dataValidation type="date" allowBlank="1" showInputMessage="1" showErrorMessage="1" error="datum niet correct ingevoerd_x000a_" prompt="bijv. 1-1-2021_x000a_" sqref="C7" xr:uid="{00000000-0002-0000-1900-00000C000000}">
      <formula1>44197</formula1>
      <formula2>46023</formula2>
    </dataValidation>
    <dataValidation type="decimal" allowBlank="1" showInputMessage="1" showErrorMessage="1" error="hier een getal invullen" sqref="C25:D34 D53:D61" xr:uid="{00000000-0002-0000-1900-00000D000000}">
      <formula1>0</formula1>
      <formula2>999999</formula2>
    </dataValidation>
    <dataValidation type="textLength" allowBlank="1" showInputMessage="1" showErrorMessage="1" error="tekst mag maximaal 100 tekens lang zijn_x000a_" sqref="B25:B34 B52:B61" xr:uid="{00000000-0002-0000-19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1900-00000F000000}">
      <formula1>E80&lt;=H80</formula1>
    </dataValidation>
  </dataValidations>
  <hyperlinks>
    <hyperlink ref="C215" location="'Printblad totaal'!A1" display="'Printblad totaal'!A1" xr:uid="{00000000-0004-0000-1900-000000000000}"/>
    <hyperlink ref="C216" location="'Printblad gebieden'!A1" display="'Printblad gebieden'!A1" xr:uid="{00000000-0004-0000-19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008B015D-7AFB-40BF-A8E5-39ED07F667DF}">
            <xm:f>'test dubbele maatregels'!$D20&gt;1</xm:f>
            <x14:dxf>
              <numFmt numFmtId="0" formatCode="General"/>
              <fill>
                <patternFill>
                  <bgColor rgb="FFFF0000"/>
                </patternFill>
              </fill>
            </x14:dxf>
          </x14:cfRule>
          <xm:sqref>D6:M6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2966</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48"/>
      <c r="H97" s="48"/>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7zJtqIJ//M0WCClZ6+rXt1fcZDJ4E+olJfU3R7my2K2SeFEwFjEXNhTdCCKGWnv57js9GJecarZ/CEgp27mr3Q==" saltValue="83tpx5TSeur0fIk7m2JBew==" spinCount="100000" sheet="1" formatRows="0" insertRows="0"/>
  <mergeCells count="17">
    <mergeCell ref="D206:E206"/>
    <mergeCell ref="B139:C139"/>
    <mergeCell ref="D139:E139"/>
    <mergeCell ref="B154:C154"/>
    <mergeCell ref="D192:E192"/>
    <mergeCell ref="D193:E193"/>
    <mergeCell ref="D194:E194"/>
    <mergeCell ref="B39:F39"/>
    <mergeCell ref="B51:C51"/>
    <mergeCell ref="B90:C90"/>
    <mergeCell ref="B111:C111"/>
    <mergeCell ref="D204:E204"/>
    <mergeCell ref="B65:F65"/>
    <mergeCell ref="B66:F66"/>
    <mergeCell ref="D200:E200"/>
    <mergeCell ref="D202:E202"/>
    <mergeCell ref="B124:C124"/>
  </mergeCells>
  <conditionalFormatting sqref="B218">
    <cfRule type="cellIs" dxfId="83" priority="16" operator="notEqual">
      <formula>0</formula>
    </cfRule>
  </conditionalFormatting>
  <conditionalFormatting sqref="E80:E89">
    <cfRule type="cellIs" dxfId="82" priority="15" operator="greaterThan">
      <formula>3</formula>
    </cfRule>
  </conditionalFormatting>
  <conditionalFormatting sqref="H25">
    <cfRule type="containsBlanks" dxfId="81" priority="12">
      <formula>LEN(TRIM(H25))=0</formula>
    </cfRule>
  </conditionalFormatting>
  <conditionalFormatting sqref="H26:H34">
    <cfRule type="containsBlanks" dxfId="80" priority="11">
      <formula>LEN(TRIM(H26))=0</formula>
    </cfRule>
  </conditionalFormatting>
  <conditionalFormatting sqref="G52:G61">
    <cfRule type="containsBlanks" dxfId="79" priority="10">
      <formula>LEN(TRIM(G52))=0</formula>
    </cfRule>
  </conditionalFormatting>
  <conditionalFormatting sqref="J80:J89">
    <cfRule type="containsBlanks" dxfId="78" priority="9">
      <formula>LEN(TRIM(J80))=0</formula>
    </cfRule>
  </conditionalFormatting>
  <conditionalFormatting sqref="G112:G123">
    <cfRule type="containsBlanks" dxfId="77" priority="8">
      <formula>LEN(TRIM(G112))=0</formula>
    </cfRule>
  </conditionalFormatting>
  <conditionalFormatting sqref="G140:G153">
    <cfRule type="containsBlanks" dxfId="76" priority="7">
      <formula>LEN(TRIM(G140))=0</formula>
    </cfRule>
  </conditionalFormatting>
  <conditionalFormatting sqref="E169:E178">
    <cfRule type="containsBlanks" dxfId="75" priority="6">
      <formula>LEN(TRIM(E169))=0</formula>
    </cfRule>
  </conditionalFormatting>
  <conditionalFormatting sqref="C11">
    <cfRule type="containsErrors" dxfId="74" priority="4">
      <formula>ISERROR(C11)</formula>
    </cfRule>
  </conditionalFormatting>
  <conditionalFormatting sqref="C12">
    <cfRule type="containsErrors" dxfId="73" priority="3">
      <formula>ISERROR(C12)</formula>
    </cfRule>
  </conditionalFormatting>
  <conditionalFormatting sqref="A12:B12">
    <cfRule type="expression" dxfId="72" priority="2">
      <formula>IF(C11="Overig",1,0)</formula>
    </cfRule>
  </conditionalFormatting>
  <conditionalFormatting sqref="C12">
    <cfRule type="expression" dxfId="71" priority="1">
      <formula>IF(C11="Overig",1,0)</formula>
    </cfRule>
  </conditionalFormatting>
  <dataValidations count="16">
    <dataValidation type="decimal" allowBlank="1" showInputMessage="1" showErrorMessage="1" errorTitle="getal invoeren" error="hier kunt u alleen een getal invoeren" sqref="C10" xr:uid="{00000000-0002-0000-1A00-000000000000}">
      <formula1>0</formula1>
      <formula2>99999999</formula2>
    </dataValidation>
    <dataValidation type="list" allowBlank="1" showInputMessage="1" showErrorMessage="1" sqref="C5" xr:uid="{00000000-0002-0000-1A00-000001000000}">
      <formula1>Gebied</formula1>
    </dataValidation>
    <dataValidation type="list" allowBlank="1" showInputMessage="1" showErrorMessage="1" sqref="C6" xr:uid="{00000000-0002-0000-1A00-000002000000}">
      <formula1>INDIRECT(C5)</formula1>
    </dataValidation>
    <dataValidation type="decimal" allowBlank="1" showInputMessage="1" showErrorMessage="1" errorTitle="Foute invoer:" error="Getal moet tussen de 0 en 15 liggen_x000a_" prompt="voer een getal tussen de 0 en 15 in" sqref="B46" xr:uid="{00000000-0002-0000-1A00-000003000000}">
      <formula1>0</formula1>
      <formula2>15</formula2>
    </dataValidation>
    <dataValidation type="decimal" allowBlank="1" showInputMessage="1" showErrorMessage="1" errorTitle="Fout" error="Vul hier een getal in" sqref="D80:D89 F207:F211 D112:D123 F112:F123 F140:F153 F195:F199 F201 F203 F205" xr:uid="{00000000-0002-0000-1A00-000004000000}">
      <formula1>0</formula1>
      <formula2>99999999</formula2>
    </dataValidation>
    <dataValidation type="textLength" allowBlank="1" showInputMessage="1" showErrorMessage="1" error="te veel tekens gebruikt: maximaal 100" prompt="MAXIMAAL 100 TEKENS" sqref="C9" xr:uid="{00000000-0002-0000-1A00-000005000000}">
      <formula1>0</formula1>
      <formula2>100</formula2>
    </dataValidation>
    <dataValidation type="textLength" allowBlank="1" showInputMessage="1" showErrorMessage="1" error="tekst mag max 100 tekens lang zijn" sqref="D207:D211 D205 B80:B89 B112:B123 B140:B153 D140:D153 D195:D199 D201 D203" xr:uid="{00000000-0002-0000-1A00-000006000000}">
      <formula1>0</formula1>
      <formula2>100</formula2>
    </dataValidation>
    <dataValidation type="decimal" allowBlank="1" showInputMessage="1" showErrorMessage="1" error="hier een getal invullen" sqref="B170:B178" xr:uid="{00000000-0002-0000-1A00-000007000000}">
      <formula1>0</formula1>
      <formula2>999999999</formula2>
    </dataValidation>
    <dataValidation type="date" allowBlank="1" showInputMessage="1" showErrorMessage="1" error="datum niet correct ingevoerd_x000a_" prompt="bijv. 1-1-2021_x000a_" sqref="C80:C89" xr:uid="{00000000-0002-0000-1A00-000008000000}">
      <formula1>1</formula1>
      <formula2>45658</formula2>
    </dataValidation>
    <dataValidation type="decimal" allowBlank="1" showInputMessage="1" showErrorMessage="1" prompt="voorbeeld 1,1 uur= 1,1*60= 1 uur en 6 minuten" sqref="B169 D52" xr:uid="{00000000-0002-0000-1A00-000009000000}">
      <formula1>0</formula1>
      <formula2>999999999</formula2>
    </dataValidation>
    <dataValidation type="decimal" allowBlank="1" showInputMessage="1" showErrorMessage="1" error="vul hier een getal in" sqref="F193" xr:uid="{00000000-0002-0000-1A00-00000A000000}">
      <formula1>0</formula1>
      <formula2>999999999</formula2>
    </dataValidation>
    <dataValidation type="custom" allowBlank="1" showInputMessage="1" showErrorMessage="1" errorTitle="Fout" error="Duur van het project mag niet groter zijn dan de afschrijvingstermijn_x000a_" sqref="H80:H89" xr:uid="{00000000-0002-0000-1A00-00000B000000}">
      <formula1>H80&lt;=E80</formula1>
    </dataValidation>
    <dataValidation type="date" allowBlank="1" showInputMessage="1" showErrorMessage="1" error="datum niet correct ingevoerd_x000a_" prompt="bijv. 1-1-2021_x000a_" sqref="C7" xr:uid="{00000000-0002-0000-1A00-00000C000000}">
      <formula1>44197</formula1>
      <formula2>46023</formula2>
    </dataValidation>
    <dataValidation type="decimal" allowBlank="1" showInputMessage="1" showErrorMessage="1" error="hier een getal invullen" sqref="C25:D34 D53:D61" xr:uid="{00000000-0002-0000-1A00-00000D000000}">
      <formula1>0</formula1>
      <formula2>999999</formula2>
    </dataValidation>
    <dataValidation type="textLength" allowBlank="1" showInputMessage="1" showErrorMessage="1" error="tekst mag maximaal 100 tekens lang zijn_x000a_" sqref="B25:B34 B52:B61" xr:uid="{00000000-0002-0000-1A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1A00-00000F000000}">
      <formula1>E80&lt;=H80</formula1>
    </dataValidation>
  </dataValidations>
  <hyperlinks>
    <hyperlink ref="C215" location="'Printblad totaal'!A1" display="'Printblad totaal'!A1" xr:uid="{00000000-0004-0000-1A00-000000000000}"/>
    <hyperlink ref="C216" location="'Printblad gebieden'!A1" display="'Printblad gebieden'!A1" xr:uid="{00000000-0004-0000-1A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A6D3B2C2-B223-4371-9502-C2A4AB6A8EA8}">
            <xm:f>'test dubbele maatregels'!$D21&gt;1</xm:f>
            <x14:dxf>
              <numFmt numFmtId="0" formatCode="General"/>
              <fill>
                <patternFill>
                  <bgColor rgb="FFFF0000"/>
                </patternFill>
              </fill>
            </x14:dxf>
          </x14:cfRule>
          <xm:sqref>D6:M6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2966</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Z7XsQj1JgKAMKDM/xB1yoFZfYBUdr/b6NZXKupJRBw7jcQoZALZnsi3v6Dp6RveU5TEZbkWu/IAvmYcbjePGWQ==" saltValue="obsdHk8T/BlZNce774+I8Q==" spinCount="100000" sheet="1" formatRows="0" insertRows="0"/>
  <mergeCells count="17">
    <mergeCell ref="D206:E206"/>
    <mergeCell ref="B139:C139"/>
    <mergeCell ref="D139:E139"/>
    <mergeCell ref="B154:C154"/>
    <mergeCell ref="D192:E192"/>
    <mergeCell ref="D193:E193"/>
    <mergeCell ref="D194:E194"/>
    <mergeCell ref="B39:F39"/>
    <mergeCell ref="B51:C51"/>
    <mergeCell ref="B90:C90"/>
    <mergeCell ref="B111:C111"/>
    <mergeCell ref="D204:E204"/>
    <mergeCell ref="B65:F65"/>
    <mergeCell ref="B66:F66"/>
    <mergeCell ref="D200:E200"/>
    <mergeCell ref="D202:E202"/>
    <mergeCell ref="B124:C124"/>
  </mergeCells>
  <conditionalFormatting sqref="B218">
    <cfRule type="cellIs" dxfId="69" priority="16" operator="notEqual">
      <formula>0</formula>
    </cfRule>
  </conditionalFormatting>
  <conditionalFormatting sqref="E80:E89">
    <cfRule type="cellIs" dxfId="68" priority="15" operator="greaterThan">
      <formula>3</formula>
    </cfRule>
  </conditionalFormatting>
  <conditionalFormatting sqref="H25">
    <cfRule type="containsBlanks" dxfId="67" priority="12">
      <formula>LEN(TRIM(H25))=0</formula>
    </cfRule>
  </conditionalFormatting>
  <conditionalFormatting sqref="H26:H34">
    <cfRule type="containsBlanks" dxfId="66" priority="11">
      <formula>LEN(TRIM(H26))=0</formula>
    </cfRule>
  </conditionalFormatting>
  <conditionalFormatting sqref="G52:G61">
    <cfRule type="containsBlanks" dxfId="65" priority="10">
      <formula>LEN(TRIM(G52))=0</formula>
    </cfRule>
  </conditionalFormatting>
  <conditionalFormatting sqref="J80:J89">
    <cfRule type="containsBlanks" dxfId="64" priority="9">
      <formula>LEN(TRIM(J80))=0</formula>
    </cfRule>
  </conditionalFormatting>
  <conditionalFormatting sqref="G112:G123">
    <cfRule type="containsBlanks" dxfId="63" priority="8">
      <formula>LEN(TRIM(G112))=0</formula>
    </cfRule>
  </conditionalFormatting>
  <conditionalFormatting sqref="G140:G153">
    <cfRule type="containsBlanks" dxfId="62" priority="7">
      <formula>LEN(TRIM(G140))=0</formula>
    </cfRule>
  </conditionalFormatting>
  <conditionalFormatting sqref="E169:E178">
    <cfRule type="containsBlanks" dxfId="61" priority="6">
      <formula>LEN(TRIM(E169))=0</formula>
    </cfRule>
  </conditionalFormatting>
  <conditionalFormatting sqref="C11">
    <cfRule type="containsErrors" dxfId="60" priority="4">
      <formula>ISERROR(C11)</formula>
    </cfRule>
  </conditionalFormatting>
  <conditionalFormatting sqref="C12">
    <cfRule type="containsErrors" dxfId="59" priority="3">
      <formula>ISERROR(C12)</formula>
    </cfRule>
  </conditionalFormatting>
  <conditionalFormatting sqref="A12:B12">
    <cfRule type="expression" dxfId="58" priority="2">
      <formula>IF(C11="Overig",1,0)</formula>
    </cfRule>
  </conditionalFormatting>
  <conditionalFormatting sqref="C12">
    <cfRule type="expression" dxfId="57" priority="1">
      <formula>IF(C11="Overig",1,0)</formula>
    </cfRule>
  </conditionalFormatting>
  <dataValidations count="16">
    <dataValidation type="decimal" allowBlank="1" showInputMessage="1" showErrorMessage="1" errorTitle="getal invoeren" error="hier kunt u alleen een getal invoeren" sqref="C10" xr:uid="{00000000-0002-0000-1B00-000000000000}">
      <formula1>0</formula1>
      <formula2>99999999</formula2>
    </dataValidation>
    <dataValidation type="list" allowBlank="1" showInputMessage="1" showErrorMessage="1" sqref="C5" xr:uid="{00000000-0002-0000-1B00-000001000000}">
      <formula1>Gebied</formula1>
    </dataValidation>
    <dataValidation type="list" allowBlank="1" showInputMessage="1" showErrorMessage="1" sqref="C6" xr:uid="{00000000-0002-0000-1B00-000002000000}">
      <formula1>INDIRECT(C5)</formula1>
    </dataValidation>
    <dataValidation type="decimal" allowBlank="1" showInputMessage="1" showErrorMessage="1" errorTitle="Foute invoer:" error="Getal moet tussen de 0 en 15 liggen_x000a_" prompt="voer een getal tussen de 0 en 15 in" sqref="B46" xr:uid="{00000000-0002-0000-1B00-000003000000}">
      <formula1>0</formula1>
      <formula2>15</formula2>
    </dataValidation>
    <dataValidation type="decimal" allowBlank="1" showInputMessage="1" showErrorMessage="1" errorTitle="Fout" error="Vul hier een getal in" sqref="D80:D89 F207:F211 D112:D123 F112:F123 F140:F153 F195:F199 F201 F203 F205" xr:uid="{00000000-0002-0000-1B00-000004000000}">
      <formula1>0</formula1>
      <formula2>99999999</formula2>
    </dataValidation>
    <dataValidation type="textLength" allowBlank="1" showInputMessage="1" showErrorMessage="1" error="te veel tekens gebruikt: maximaal 100" prompt="MAXIMAAL 100 TEKENS" sqref="C9" xr:uid="{00000000-0002-0000-1B00-000005000000}">
      <formula1>0</formula1>
      <formula2>100</formula2>
    </dataValidation>
    <dataValidation type="textLength" allowBlank="1" showInputMessage="1" showErrorMessage="1" error="tekst mag max 100 tekens lang zijn" sqref="D207:D211 D205 B80:B89 B112:B123 B140:B153 D140:D153 D195:D199 D201 D203" xr:uid="{00000000-0002-0000-1B00-000006000000}">
      <formula1>0</formula1>
      <formula2>100</formula2>
    </dataValidation>
    <dataValidation type="decimal" allowBlank="1" showInputMessage="1" showErrorMessage="1" error="hier een getal invullen" sqref="B170:B178" xr:uid="{00000000-0002-0000-1B00-000007000000}">
      <formula1>0</formula1>
      <formula2>999999999</formula2>
    </dataValidation>
    <dataValidation type="date" allowBlank="1" showInputMessage="1" showErrorMessage="1" error="datum niet correct ingevoerd_x000a_" prompt="bijv. 1-1-2021_x000a_" sqref="C80:C89" xr:uid="{00000000-0002-0000-1B00-000008000000}">
      <formula1>1</formula1>
      <formula2>45658</formula2>
    </dataValidation>
    <dataValidation type="decimal" allowBlank="1" showInputMessage="1" showErrorMessage="1" prompt="voorbeeld 1,1 uur= 1,1*60= 1 uur en 6 minuten" sqref="B169 D52" xr:uid="{00000000-0002-0000-1B00-000009000000}">
      <formula1>0</formula1>
      <formula2>999999999</formula2>
    </dataValidation>
    <dataValidation type="decimal" allowBlank="1" showInputMessage="1" showErrorMessage="1" error="vul hier een getal in" sqref="F193" xr:uid="{00000000-0002-0000-1B00-00000A000000}">
      <formula1>0</formula1>
      <formula2>999999999</formula2>
    </dataValidation>
    <dataValidation type="custom" allowBlank="1" showInputMessage="1" showErrorMessage="1" errorTitle="Fout" error="Duur van het project mag niet groter zijn dan de afschrijvingstermijn_x000a_" sqref="H80:H89" xr:uid="{00000000-0002-0000-1B00-00000B000000}">
      <formula1>H80&lt;=E80</formula1>
    </dataValidation>
    <dataValidation type="date" allowBlank="1" showInputMessage="1" showErrorMessage="1" error="datum niet correct ingevoerd_x000a_" prompt="bijv. 1-1-2021_x000a_" sqref="C7" xr:uid="{00000000-0002-0000-1B00-00000C000000}">
      <formula1>44197</formula1>
      <formula2>46023</formula2>
    </dataValidation>
    <dataValidation type="decimal" allowBlank="1" showInputMessage="1" showErrorMessage="1" error="hier een getal invullen" sqref="C25:D34 D53:D61" xr:uid="{00000000-0002-0000-1B00-00000D000000}">
      <formula1>0</formula1>
      <formula2>999999</formula2>
    </dataValidation>
    <dataValidation type="textLength" allowBlank="1" showInputMessage="1" showErrorMessage="1" error="tekst mag maximaal 100 tekens lang zijn_x000a_" sqref="B25:B34 B52:B61" xr:uid="{00000000-0002-0000-1B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1B00-00000F000000}">
      <formula1>E80&lt;=H80</formula1>
    </dataValidation>
  </dataValidations>
  <hyperlinks>
    <hyperlink ref="C215" location="'Printblad totaal'!A1" display="'Printblad totaal'!A1" xr:uid="{00000000-0004-0000-1B00-000000000000}"/>
    <hyperlink ref="C216" location="'Printblad gebieden'!A1" display="'Printblad gebieden'!A1" xr:uid="{00000000-0004-0000-1B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CE723068-E66D-4B6D-AEEE-7BBB38BC0C8E}">
            <xm:f>'test dubbele maatregels'!$D22&gt;1</xm:f>
            <x14:dxf>
              <numFmt numFmtId="0" formatCode="General"/>
              <fill>
                <patternFill>
                  <bgColor rgb="FFFF0000"/>
                </patternFill>
              </fill>
            </x14:dxf>
          </x14:cfRule>
          <xm:sqref>D6:M6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ht="13.5" customHeight="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2966</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48"/>
      <c r="H97" s="48"/>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4MCE5HDNA6XZ+xgVlrqXfzFGcEggAh91GoXstaeakqUVaMPxdj6JGCa04ymzTwNwGKhWxZ+imIiBuxgUR7mFnw==" saltValue="wv5HwFfHYSmaN5ekK97bZQ==" spinCount="100000" sheet="1" formatRows="0" insertRows="0"/>
  <mergeCells count="17">
    <mergeCell ref="D206:E206"/>
    <mergeCell ref="B139:C139"/>
    <mergeCell ref="D139:E139"/>
    <mergeCell ref="B154:C154"/>
    <mergeCell ref="D192:E192"/>
    <mergeCell ref="D193:E193"/>
    <mergeCell ref="D194:E194"/>
    <mergeCell ref="B39:F39"/>
    <mergeCell ref="B51:C51"/>
    <mergeCell ref="B90:C90"/>
    <mergeCell ref="B111:C111"/>
    <mergeCell ref="D204:E204"/>
    <mergeCell ref="B65:F65"/>
    <mergeCell ref="B66:F66"/>
    <mergeCell ref="D200:E200"/>
    <mergeCell ref="D202:E202"/>
    <mergeCell ref="B124:C124"/>
  </mergeCells>
  <conditionalFormatting sqref="B218">
    <cfRule type="cellIs" dxfId="55" priority="16" operator="notEqual">
      <formula>0</formula>
    </cfRule>
  </conditionalFormatting>
  <conditionalFormatting sqref="E80:E89">
    <cfRule type="cellIs" dxfId="54" priority="15" operator="greaterThan">
      <formula>3</formula>
    </cfRule>
  </conditionalFormatting>
  <conditionalFormatting sqref="H25">
    <cfRule type="containsBlanks" dxfId="53" priority="12">
      <formula>LEN(TRIM(H25))=0</formula>
    </cfRule>
  </conditionalFormatting>
  <conditionalFormatting sqref="H26:H34">
    <cfRule type="containsBlanks" dxfId="52" priority="11">
      <formula>LEN(TRIM(H26))=0</formula>
    </cfRule>
  </conditionalFormatting>
  <conditionalFormatting sqref="G52:G61">
    <cfRule type="containsBlanks" dxfId="51" priority="10">
      <formula>LEN(TRIM(G52))=0</formula>
    </cfRule>
  </conditionalFormatting>
  <conditionalFormatting sqref="J80:J89">
    <cfRule type="containsBlanks" dxfId="50" priority="9">
      <formula>LEN(TRIM(J80))=0</formula>
    </cfRule>
  </conditionalFormatting>
  <conditionalFormatting sqref="G112:G123">
    <cfRule type="containsBlanks" dxfId="49" priority="8">
      <formula>LEN(TRIM(G112))=0</formula>
    </cfRule>
  </conditionalFormatting>
  <conditionalFormatting sqref="G140:G153">
    <cfRule type="containsBlanks" dxfId="48" priority="7">
      <formula>LEN(TRIM(G140))=0</formula>
    </cfRule>
  </conditionalFormatting>
  <conditionalFormatting sqref="E169:E178">
    <cfRule type="containsBlanks" dxfId="47" priority="6">
      <formula>LEN(TRIM(E169))=0</formula>
    </cfRule>
  </conditionalFormatting>
  <conditionalFormatting sqref="C11">
    <cfRule type="containsErrors" dxfId="46" priority="4">
      <formula>ISERROR(C11)</formula>
    </cfRule>
  </conditionalFormatting>
  <conditionalFormatting sqref="C12">
    <cfRule type="containsErrors" dxfId="45" priority="3">
      <formula>ISERROR(C12)</formula>
    </cfRule>
  </conditionalFormatting>
  <conditionalFormatting sqref="A12:B12">
    <cfRule type="expression" dxfId="44" priority="2">
      <formula>IF(C11="Overig",1,0)</formula>
    </cfRule>
  </conditionalFormatting>
  <conditionalFormatting sqref="C12">
    <cfRule type="expression" dxfId="43" priority="1">
      <formula>IF(C11="Overig",1,0)</formula>
    </cfRule>
  </conditionalFormatting>
  <dataValidations count="16">
    <dataValidation type="decimal" allowBlank="1" showInputMessage="1" showErrorMessage="1" errorTitle="getal invoeren" error="hier kunt u alleen een getal invoeren" sqref="C10" xr:uid="{00000000-0002-0000-1C00-000000000000}">
      <formula1>0</formula1>
      <formula2>99999999</formula2>
    </dataValidation>
    <dataValidation type="list" allowBlank="1" showInputMessage="1" showErrorMessage="1" sqref="C5" xr:uid="{00000000-0002-0000-1C00-000001000000}">
      <formula1>Gebied</formula1>
    </dataValidation>
    <dataValidation type="list" allowBlank="1" showInputMessage="1" showErrorMessage="1" sqref="C6" xr:uid="{00000000-0002-0000-1C00-000002000000}">
      <formula1>INDIRECT(C5)</formula1>
    </dataValidation>
    <dataValidation type="decimal" allowBlank="1" showInputMessage="1" showErrorMessage="1" errorTitle="Foute invoer:" error="Getal moet tussen de 0 en 15 liggen_x000a_" prompt="voer een getal tussen de 0 en 15 in" sqref="B46" xr:uid="{00000000-0002-0000-1C00-000003000000}">
      <formula1>0</formula1>
      <formula2>15</formula2>
    </dataValidation>
    <dataValidation type="decimal" allowBlank="1" showInputMessage="1" showErrorMessage="1" errorTitle="Fout" error="Vul hier een getal in" sqref="D80:D89 F207:F211 D112:D123 F112:F123 F140:F153 F195:F199 F201 F203 F205" xr:uid="{00000000-0002-0000-1C00-000004000000}">
      <formula1>0</formula1>
      <formula2>99999999</formula2>
    </dataValidation>
    <dataValidation type="textLength" allowBlank="1" showInputMessage="1" showErrorMessage="1" error="te veel tekens gebruikt: maximaal 100" prompt="MAXIMAAL 100 TEKENS" sqref="C9" xr:uid="{00000000-0002-0000-1C00-000005000000}">
      <formula1>0</formula1>
      <formula2>100</formula2>
    </dataValidation>
    <dataValidation allowBlank="1" showInputMessage="1" showErrorMessage="1" error="tekst mag max 100 tekens lang zijn" sqref="D207:D211 D205 B80:B89 B112:B123 B140:B153 D140:D153 D195:D199 D201 D203" xr:uid="{00000000-0002-0000-1C00-000006000000}"/>
    <dataValidation type="decimal" allowBlank="1" showInputMessage="1" showErrorMessage="1" error="hier een getal invullen" sqref="B170:B178" xr:uid="{00000000-0002-0000-1C00-000007000000}">
      <formula1>0</formula1>
      <formula2>999999999</formula2>
    </dataValidation>
    <dataValidation type="date" allowBlank="1" showInputMessage="1" showErrorMessage="1" error="datum niet correct ingevoerd_x000a_" prompt="bijv. 1-1-2021_x000a_" sqref="C80:C89" xr:uid="{00000000-0002-0000-1C00-000008000000}">
      <formula1>1</formula1>
      <formula2>45658</formula2>
    </dataValidation>
    <dataValidation type="decimal" allowBlank="1" showInputMessage="1" showErrorMessage="1" prompt="voorbeeld 1,1 uur= 1,1*60= 1 uur en 6 minuten" sqref="B169 D52" xr:uid="{00000000-0002-0000-1C00-000009000000}">
      <formula1>0</formula1>
      <formula2>999999999</formula2>
    </dataValidation>
    <dataValidation type="decimal" allowBlank="1" showInputMessage="1" showErrorMessage="1" error="vul hier een getal in" sqref="F193" xr:uid="{00000000-0002-0000-1C00-00000A000000}">
      <formula1>0</formula1>
      <formula2>999999999</formula2>
    </dataValidation>
    <dataValidation type="custom" allowBlank="1" showInputMessage="1" showErrorMessage="1" errorTitle="Fout" error="Duur van het project mag niet groter zijn dan de afschrijvingstermijn_x000a_" sqref="H80:H89" xr:uid="{00000000-0002-0000-1C00-00000B000000}">
      <formula1>H80&lt;=E80</formula1>
    </dataValidation>
    <dataValidation type="date" allowBlank="1" showInputMessage="1" showErrorMessage="1" error="datum niet correct ingevoerd_x000a_" prompt="bijv. 1-1-2021_x000a_" sqref="C7" xr:uid="{00000000-0002-0000-1C00-00000C000000}">
      <formula1>44197</formula1>
      <formula2>46023</formula2>
    </dataValidation>
    <dataValidation type="decimal" allowBlank="1" showInputMessage="1" showErrorMessage="1" error="hier een getal invullen" sqref="C25:D34 D53:D61" xr:uid="{00000000-0002-0000-1C00-00000D000000}">
      <formula1>0</formula1>
      <formula2>999999</formula2>
    </dataValidation>
    <dataValidation type="textLength" allowBlank="1" showInputMessage="1" showErrorMessage="1" error="tekst mag maximaal 100 tekens lang zijn_x000a_" sqref="B25:B34 B52:B61" xr:uid="{00000000-0002-0000-1C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1C00-00000F000000}">
      <formula1>E80&lt;=H80</formula1>
    </dataValidation>
  </dataValidations>
  <hyperlinks>
    <hyperlink ref="C215" location="'Printblad totaal'!A1" display="'Printblad totaal'!A1" xr:uid="{00000000-0004-0000-1C00-000000000000}"/>
    <hyperlink ref="C216" location="'Printblad gebieden'!A1" display="'Printblad gebieden'!A1" xr:uid="{00000000-0004-0000-1C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4DF614F5-8E8B-400F-8A5A-1EBE969CA59D}">
            <xm:f>'test dubbele maatregels'!$D23&gt;1</xm:f>
            <x14:dxf>
              <numFmt numFmtId="0" formatCode="General"/>
              <fill>
                <patternFill>
                  <bgColor rgb="FFFF0000"/>
                </patternFill>
              </fill>
            </x14:dxf>
          </x14:cfRule>
          <xm:sqref>D6:M6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1:N225"/>
  <sheetViews>
    <sheetView zoomScale="90" zoomScaleNormal="90" workbookViewId="0">
      <selection activeCell="C6" sqref="C6"/>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0" max="10" width="9.570312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t="s">
        <v>118</v>
      </c>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2966</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9Bs50S0OkcMq/jruz+EiabeKhKEwXtveY61uRrfvqAdEahR/EgHwwc3tVAiL35o4eVXhnYcMdTtMgk7YrIp1EA==" saltValue="vQ/KPnEDyalAGrEiJqQqEQ==" spinCount="100000" sheet="1" formatRows="0" insertRows="0"/>
  <mergeCells count="17">
    <mergeCell ref="D206:E206"/>
    <mergeCell ref="B139:C139"/>
    <mergeCell ref="D139:E139"/>
    <mergeCell ref="B154:C154"/>
    <mergeCell ref="D192:E192"/>
    <mergeCell ref="D193:E193"/>
    <mergeCell ref="D194:E194"/>
    <mergeCell ref="B39:F39"/>
    <mergeCell ref="B51:C51"/>
    <mergeCell ref="B90:C90"/>
    <mergeCell ref="B111:C111"/>
    <mergeCell ref="D204:E204"/>
    <mergeCell ref="B65:F65"/>
    <mergeCell ref="B66:F66"/>
    <mergeCell ref="D200:E200"/>
    <mergeCell ref="D202:E202"/>
    <mergeCell ref="B124:C124"/>
  </mergeCells>
  <conditionalFormatting sqref="B218">
    <cfRule type="cellIs" dxfId="41" priority="16" operator="notEqual">
      <formula>0</formula>
    </cfRule>
  </conditionalFormatting>
  <conditionalFormatting sqref="E80:E89">
    <cfRule type="cellIs" dxfId="40" priority="15" operator="greaterThan">
      <formula>3</formula>
    </cfRule>
  </conditionalFormatting>
  <conditionalFormatting sqref="H25">
    <cfRule type="containsBlanks" dxfId="39" priority="12">
      <formula>LEN(TRIM(H25))=0</formula>
    </cfRule>
  </conditionalFormatting>
  <conditionalFormatting sqref="H26:H34">
    <cfRule type="containsBlanks" dxfId="38" priority="11">
      <formula>LEN(TRIM(H26))=0</formula>
    </cfRule>
  </conditionalFormatting>
  <conditionalFormatting sqref="G52:G61">
    <cfRule type="containsBlanks" dxfId="37" priority="10">
      <formula>LEN(TRIM(G52))=0</formula>
    </cfRule>
  </conditionalFormatting>
  <conditionalFormatting sqref="J80:J89">
    <cfRule type="containsBlanks" dxfId="36" priority="9">
      <formula>LEN(TRIM(J80))=0</formula>
    </cfRule>
  </conditionalFormatting>
  <conditionalFormatting sqref="G112:G123">
    <cfRule type="containsBlanks" dxfId="35" priority="8">
      <formula>LEN(TRIM(G112))=0</formula>
    </cfRule>
  </conditionalFormatting>
  <conditionalFormatting sqref="G140:G153">
    <cfRule type="containsBlanks" dxfId="34" priority="7">
      <formula>LEN(TRIM(G140))=0</formula>
    </cfRule>
  </conditionalFormatting>
  <conditionalFormatting sqref="E169:E178">
    <cfRule type="containsBlanks" dxfId="33" priority="6">
      <formula>LEN(TRIM(E169))=0</formula>
    </cfRule>
  </conditionalFormatting>
  <conditionalFormatting sqref="C11">
    <cfRule type="containsErrors" dxfId="32" priority="4">
      <formula>ISERROR(C11)</formula>
    </cfRule>
  </conditionalFormatting>
  <conditionalFormatting sqref="C12">
    <cfRule type="containsErrors" dxfId="31" priority="3">
      <formula>ISERROR(C12)</formula>
    </cfRule>
  </conditionalFormatting>
  <conditionalFormatting sqref="A12:B12">
    <cfRule type="expression" dxfId="30" priority="2">
      <formula>IF(C11="Overig",1,0)</formula>
    </cfRule>
  </conditionalFormatting>
  <conditionalFormatting sqref="C12">
    <cfRule type="expression" dxfId="29" priority="1">
      <formula>IF(C11="Overig",1,0)</formula>
    </cfRule>
  </conditionalFormatting>
  <dataValidations count="16">
    <dataValidation type="decimal" allowBlank="1" showInputMessage="1" showErrorMessage="1" errorTitle="getal invoeren" error="hier kunt u alleen een getal invoeren" sqref="C10" xr:uid="{00000000-0002-0000-1D00-000000000000}">
      <formula1>0</formula1>
      <formula2>99999999</formula2>
    </dataValidation>
    <dataValidation type="list" allowBlank="1" showInputMessage="1" showErrorMessage="1" sqref="C5" xr:uid="{00000000-0002-0000-1D00-000001000000}">
      <formula1>Gebied</formula1>
    </dataValidation>
    <dataValidation type="list" allowBlank="1" showInputMessage="1" showErrorMessage="1" sqref="C6" xr:uid="{00000000-0002-0000-1D00-000002000000}">
      <formula1>INDIRECT(C5)</formula1>
    </dataValidation>
    <dataValidation type="decimal" allowBlank="1" showInputMessage="1" showErrorMessage="1" errorTitle="Foute invoer:" error="Getal moet tussen de 0 en 15 liggen_x000a_" prompt="voer een getal tussen de 0 en 15 in" sqref="B46" xr:uid="{00000000-0002-0000-1D00-000003000000}">
      <formula1>0</formula1>
      <formula2>15</formula2>
    </dataValidation>
    <dataValidation type="decimal" allowBlank="1" showInputMessage="1" showErrorMessage="1" errorTitle="Fout" error="Vul hier een getal in" sqref="D80:D89 F207:F211 D112:D123 F112:F123 F140:F153 F195:F199 F201 F203 F205" xr:uid="{00000000-0002-0000-1D00-000004000000}">
      <formula1>0</formula1>
      <formula2>99999999</formula2>
    </dataValidation>
    <dataValidation type="textLength" allowBlank="1" showInputMessage="1" showErrorMessage="1" error="te veel tekens gebruikt: maximaal 100" prompt="MAXIMAAL 100 TEKENS" sqref="C9" xr:uid="{00000000-0002-0000-1D00-000005000000}">
      <formula1>0</formula1>
      <formula2>100</formula2>
    </dataValidation>
    <dataValidation type="textLength" allowBlank="1" showInputMessage="1" showErrorMessage="1" error="tekst mag max 100 tekens lang zijn" sqref="D207:D211 D205 B80:B89 B112:B123 B140:B153 D140:D153 D195:D199 D201 D203" xr:uid="{00000000-0002-0000-1D00-000006000000}">
      <formula1>0</formula1>
      <formula2>100</formula2>
    </dataValidation>
    <dataValidation type="decimal" allowBlank="1" showInputMessage="1" showErrorMessage="1" error="hier een getal invullen" sqref="B170:B178" xr:uid="{00000000-0002-0000-1D00-000007000000}">
      <formula1>0</formula1>
      <formula2>999999999</formula2>
    </dataValidation>
    <dataValidation type="date" allowBlank="1" showInputMessage="1" showErrorMessage="1" error="datum niet correct ingevoerd_x000a_" prompt="bijv. 1-1-2021_x000a_" sqref="C80:C89" xr:uid="{00000000-0002-0000-1D00-000008000000}">
      <formula1>1</formula1>
      <formula2>45658</formula2>
    </dataValidation>
    <dataValidation type="decimal" allowBlank="1" showInputMessage="1" showErrorMessage="1" prompt="voorbeeld 1,1 uur= 1,1*60= 1 uur en 6 minuten" sqref="B169 D52" xr:uid="{00000000-0002-0000-1D00-000009000000}">
      <formula1>0</formula1>
      <formula2>999999999</formula2>
    </dataValidation>
    <dataValidation type="decimal" allowBlank="1" showInputMessage="1" showErrorMessage="1" error="vul hier een getal in" sqref="F193" xr:uid="{00000000-0002-0000-1D00-00000A000000}">
      <formula1>0</formula1>
      <formula2>999999999</formula2>
    </dataValidation>
    <dataValidation type="custom" allowBlank="1" showInputMessage="1" showErrorMessage="1" errorTitle="Fout" error="Duur van het project mag niet groter zijn dan de afschrijvingstermijn_x000a_" sqref="H80:H89" xr:uid="{00000000-0002-0000-1D00-00000B000000}">
      <formula1>H80&lt;=E80</formula1>
    </dataValidation>
    <dataValidation type="date" allowBlank="1" showInputMessage="1" showErrorMessage="1" error="datum niet correct ingevoerd_x000a_" prompt="bijv. 1-1-2021_x000a_" sqref="C7" xr:uid="{00000000-0002-0000-1D00-00000C000000}">
      <formula1>44197</formula1>
      <formula2>46023</formula2>
    </dataValidation>
    <dataValidation type="decimal" allowBlank="1" showInputMessage="1" showErrorMessage="1" error="hier een getal invullen" sqref="C25:D34 D53:D61" xr:uid="{00000000-0002-0000-1D00-00000D000000}">
      <formula1>0</formula1>
      <formula2>999999</formula2>
    </dataValidation>
    <dataValidation type="textLength" allowBlank="1" showInputMessage="1" showErrorMessage="1" error="tekst mag maximaal 100 tekens lang zijn_x000a_" sqref="B25:B34 B52:B61" xr:uid="{00000000-0002-0000-1D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1D00-00000F000000}">
      <formula1>E80&lt;=H80</formula1>
    </dataValidation>
  </dataValidations>
  <hyperlinks>
    <hyperlink ref="C215" location="'Printblad totaal'!A1" display="'Printblad totaal'!A1" xr:uid="{00000000-0004-0000-1D00-000000000000}"/>
    <hyperlink ref="C216" location="'Printblad gebieden'!A1" display="'Printblad gebieden'!A1" xr:uid="{00000000-0004-0000-1D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16A11F6E-D20C-49C2-947D-638F89A6AA51}">
            <xm:f>'test dubbele maatregels'!$D24&gt;1</xm:f>
            <x14:dxf>
              <numFmt numFmtId="0" formatCode="General"/>
              <fill>
                <patternFill>
                  <bgColor rgb="FFFF0000"/>
                </patternFill>
              </fill>
            </x14:dxf>
          </x14:cfRule>
          <xm:sqref>D6:M6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N225"/>
  <sheetViews>
    <sheetView zoomScale="90" zoomScaleNormal="90" workbookViewId="0">
      <selection activeCell="A3" sqref="A3"/>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ht="13.5" thickBot="1" x14ac:dyDescent="0.25">
      <c r="A7" s="25" t="s">
        <v>261</v>
      </c>
      <c r="B7" s="48"/>
      <c r="C7" s="464"/>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ht="12.75" customHeight="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2966</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2"/>
      <c r="H97" s="2"/>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4"/>
      <c r="G195" s="304"/>
      <c r="H195" s="301"/>
    </row>
    <row r="196" spans="1:14" s="290" customFormat="1" ht="13.5" customHeight="1" x14ac:dyDescent="0.2">
      <c r="A196" s="312"/>
      <c r="B196" s="308" t="s">
        <v>81</v>
      </c>
      <c r="C196" s="288">
        <f>F154</f>
        <v>0</v>
      </c>
      <c r="D196" s="316"/>
      <c r="E196" s="465"/>
      <c r="F196" s="474"/>
      <c r="G196" s="313"/>
      <c r="H196" s="312"/>
      <c r="I196" s="314"/>
      <c r="J196" s="314"/>
      <c r="K196" s="314"/>
      <c r="L196" s="314"/>
      <c r="M196" s="314"/>
      <c r="N196" s="314"/>
    </row>
    <row r="197" spans="1:14" s="290" customFormat="1" x14ac:dyDescent="0.2">
      <c r="A197" s="301"/>
      <c r="B197" s="308" t="s">
        <v>82</v>
      </c>
      <c r="C197" s="288">
        <f>D179</f>
        <v>0</v>
      </c>
      <c r="D197" s="316"/>
      <c r="E197" s="465"/>
      <c r="F197" s="474"/>
      <c r="G197" s="304"/>
      <c r="H197" s="301"/>
    </row>
    <row r="198" spans="1:14" s="290" customFormat="1" x14ac:dyDescent="0.2">
      <c r="A198" s="301"/>
      <c r="B198" s="415"/>
      <c r="C198" s="415"/>
      <c r="D198" s="316"/>
      <c r="E198" s="465"/>
      <c r="F198" s="474"/>
      <c r="G198" s="304"/>
      <c r="H198" s="301"/>
    </row>
    <row r="199" spans="1:14" s="290" customFormat="1" x14ac:dyDescent="0.2">
      <c r="A199" s="301"/>
      <c r="B199" s="309"/>
      <c r="C199" s="365"/>
      <c r="D199" s="316"/>
      <c r="E199" s="465"/>
      <c r="F199" s="474"/>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4"/>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4"/>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4"/>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4"/>
      <c r="G207" s="304"/>
      <c r="H207" s="301"/>
    </row>
    <row r="208" spans="1:14" s="290" customFormat="1" x14ac:dyDescent="0.2">
      <c r="A208" s="301"/>
      <c r="B208" s="309"/>
      <c r="C208" s="305"/>
      <c r="D208" s="319"/>
      <c r="E208" s="466"/>
      <c r="F208" s="474"/>
      <c r="G208" s="304"/>
      <c r="H208" s="301"/>
    </row>
    <row r="209" spans="1:9" s="290" customFormat="1" x14ac:dyDescent="0.2">
      <c r="A209" s="301"/>
      <c r="B209" s="309"/>
      <c r="C209" s="305"/>
      <c r="D209" s="319"/>
      <c r="E209" s="466"/>
      <c r="F209" s="474"/>
      <c r="G209" s="304"/>
      <c r="H209" s="301"/>
    </row>
    <row r="210" spans="1:9" s="290" customFormat="1" x14ac:dyDescent="0.2">
      <c r="A210" s="301"/>
      <c r="B210" s="309"/>
      <c r="C210" s="305"/>
      <c r="D210" s="319"/>
      <c r="E210" s="466"/>
      <c r="F210" s="474"/>
      <c r="G210" s="304"/>
      <c r="H210" s="301"/>
    </row>
    <row r="211" spans="1:9" s="290" customFormat="1" x14ac:dyDescent="0.2">
      <c r="A211" s="301"/>
      <c r="B211" s="309"/>
      <c r="C211" s="305"/>
      <c r="D211" s="319"/>
      <c r="E211" s="466"/>
      <c r="F211" s="474"/>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ZxQjKAOaS9+tcuSfLkiY9ZfTTpk2FG+tSSFQnOcGEnUIFVVvrCrRCCVbhk65RGKf2Ovc1CbbXwPZzoKEDKWaEQ==" saltValue="ZOighmNXeF/YBuTm3+Aktw==" spinCount="100000" sheet="1" formatRows="0" insertRows="0"/>
  <mergeCells count="17">
    <mergeCell ref="D206:E206"/>
    <mergeCell ref="B139:C139"/>
    <mergeCell ref="D139:E139"/>
    <mergeCell ref="B154:C154"/>
    <mergeCell ref="D192:E192"/>
    <mergeCell ref="D193:E193"/>
    <mergeCell ref="D194:E194"/>
    <mergeCell ref="B39:F39"/>
    <mergeCell ref="B51:C51"/>
    <mergeCell ref="B90:C90"/>
    <mergeCell ref="B111:C111"/>
    <mergeCell ref="D204:E204"/>
    <mergeCell ref="B65:F65"/>
    <mergeCell ref="B66:F66"/>
    <mergeCell ref="D200:E200"/>
    <mergeCell ref="D202:E202"/>
    <mergeCell ref="B124:C124"/>
  </mergeCells>
  <conditionalFormatting sqref="B218">
    <cfRule type="cellIs" dxfId="27" priority="16" operator="notEqual">
      <formula>0</formula>
    </cfRule>
  </conditionalFormatting>
  <conditionalFormatting sqref="E80:E89">
    <cfRule type="cellIs" dxfId="26" priority="15" operator="greaterThan">
      <formula>3</formula>
    </cfRule>
  </conditionalFormatting>
  <conditionalFormatting sqref="H25">
    <cfRule type="containsBlanks" dxfId="25" priority="12">
      <formula>LEN(TRIM(H25))=0</formula>
    </cfRule>
  </conditionalFormatting>
  <conditionalFormatting sqref="H26:H34">
    <cfRule type="containsBlanks" dxfId="24" priority="11">
      <formula>LEN(TRIM(H26))=0</formula>
    </cfRule>
  </conditionalFormatting>
  <conditionalFormatting sqref="G52:G61">
    <cfRule type="containsBlanks" dxfId="23" priority="10">
      <formula>LEN(TRIM(G52))=0</formula>
    </cfRule>
  </conditionalFormatting>
  <conditionalFormatting sqref="J80:J89">
    <cfRule type="containsBlanks" dxfId="22" priority="9">
      <formula>LEN(TRIM(J80))=0</formula>
    </cfRule>
  </conditionalFormatting>
  <conditionalFormatting sqref="G112:G123">
    <cfRule type="containsBlanks" dxfId="21" priority="8">
      <formula>LEN(TRIM(G112))=0</formula>
    </cfRule>
  </conditionalFormatting>
  <conditionalFormatting sqref="G140:G153">
    <cfRule type="containsBlanks" dxfId="20" priority="7">
      <formula>LEN(TRIM(G140))=0</formula>
    </cfRule>
  </conditionalFormatting>
  <conditionalFormatting sqref="E169:E178">
    <cfRule type="containsBlanks" dxfId="19" priority="6">
      <formula>LEN(TRIM(E169))=0</formula>
    </cfRule>
  </conditionalFormatting>
  <conditionalFormatting sqref="C11">
    <cfRule type="containsErrors" dxfId="18" priority="4">
      <formula>ISERROR(C11)</formula>
    </cfRule>
  </conditionalFormatting>
  <conditionalFormatting sqref="C12">
    <cfRule type="containsErrors" dxfId="17" priority="3">
      <formula>ISERROR(C12)</formula>
    </cfRule>
  </conditionalFormatting>
  <conditionalFormatting sqref="A12:B12">
    <cfRule type="expression" dxfId="16" priority="2">
      <formula>IF(C11="Overig",1,0)</formula>
    </cfRule>
  </conditionalFormatting>
  <conditionalFormatting sqref="C12">
    <cfRule type="expression" dxfId="15" priority="1">
      <formula>IF(C11="Overig",1,0)</formula>
    </cfRule>
  </conditionalFormatting>
  <dataValidations count="16">
    <dataValidation type="decimal" allowBlank="1" showInputMessage="1" showErrorMessage="1" errorTitle="getal invoeren" error="hier kunt u alleen een getal invoeren" sqref="C10" xr:uid="{00000000-0002-0000-1E00-000000000000}">
      <formula1>0</formula1>
      <formula2>99999999</formula2>
    </dataValidation>
    <dataValidation type="list" allowBlank="1" showInputMessage="1" showErrorMessage="1" sqref="C5" xr:uid="{00000000-0002-0000-1E00-000001000000}">
      <formula1>Gebied</formula1>
    </dataValidation>
    <dataValidation type="list" allowBlank="1" showInputMessage="1" showErrorMessage="1" sqref="C6" xr:uid="{00000000-0002-0000-1E00-000002000000}">
      <formula1>INDIRECT(C5)</formula1>
    </dataValidation>
    <dataValidation type="decimal" allowBlank="1" showInputMessage="1" showErrorMessage="1" errorTitle="Foute invoer:" error="Getal moet tussen de 0 en 15 liggen_x000a_" prompt="voer een getal tussen de 0 en 15 in" sqref="B46" xr:uid="{00000000-0002-0000-1E00-000003000000}">
      <formula1>0</formula1>
      <formula2>15</formula2>
    </dataValidation>
    <dataValidation type="decimal" allowBlank="1" showInputMessage="1" showErrorMessage="1" errorTitle="Fout" error="Vul hier een getal in" sqref="D80:D89 F207:F211 D112:D123 F112:F123 F140:F153 F195:F199 F201 F203 F205" xr:uid="{00000000-0002-0000-1E00-000004000000}">
      <formula1>0</formula1>
      <formula2>99999999</formula2>
    </dataValidation>
    <dataValidation type="textLength" allowBlank="1" showInputMessage="1" showErrorMessage="1" error="te veel tekens gebruikt: maximaal 100" prompt="MAXIMAAL 100 TEKENS" sqref="C9" xr:uid="{00000000-0002-0000-1E00-000005000000}">
      <formula1>0</formula1>
      <formula2>100</formula2>
    </dataValidation>
    <dataValidation type="textLength" allowBlank="1" showInputMessage="1" showErrorMessage="1" error="tekst mag max 100 tekens lang zijn" sqref="D207:D211 D205 B80:B89 B112:B123 B140:B153 D140:D153 D195:D199 D201 D203" xr:uid="{00000000-0002-0000-1E00-000006000000}">
      <formula1>0</formula1>
      <formula2>100</formula2>
    </dataValidation>
    <dataValidation type="decimal" allowBlank="1" showInputMessage="1" showErrorMessage="1" error="hier een getal invullen" sqref="B170:B178" xr:uid="{00000000-0002-0000-1E00-000007000000}">
      <formula1>0</formula1>
      <formula2>999999999</formula2>
    </dataValidation>
    <dataValidation type="date" allowBlank="1" showInputMessage="1" showErrorMessage="1" error="datum niet correct ingevoerd_x000a_" prompt="bijv. 1-1-2021_x000a_" sqref="C80:C89" xr:uid="{00000000-0002-0000-1E00-000008000000}">
      <formula1>1</formula1>
      <formula2>45658</formula2>
    </dataValidation>
    <dataValidation type="decimal" allowBlank="1" showInputMessage="1" showErrorMessage="1" prompt="voorbeeld 1,1 uur= 1,1*60= 1 uur en 6 minuten" sqref="B169 D52" xr:uid="{00000000-0002-0000-1E00-000009000000}">
      <formula1>0</formula1>
      <formula2>999999999</formula2>
    </dataValidation>
    <dataValidation type="decimal" allowBlank="1" showInputMessage="1" showErrorMessage="1" error="vul hier een getal in" sqref="F193" xr:uid="{00000000-0002-0000-1E00-00000A000000}">
      <formula1>0</formula1>
      <formula2>999999999</formula2>
    </dataValidation>
    <dataValidation type="custom" allowBlank="1" showInputMessage="1" showErrorMessage="1" errorTitle="Fout" error="Duur van het project mag niet groter zijn dan de afschrijvingstermijn_x000a_" sqref="H80:H89" xr:uid="{00000000-0002-0000-1E00-00000B000000}">
      <formula1>H80&lt;=E80</formula1>
    </dataValidation>
    <dataValidation type="date" allowBlank="1" showInputMessage="1" showErrorMessage="1" error="datum niet correct ingevoerd_x000a_" prompt="bijv. 1-1-2021_x000a_" sqref="C7" xr:uid="{00000000-0002-0000-1E00-00000C000000}">
      <formula1>44197</formula1>
      <formula2>46023</formula2>
    </dataValidation>
    <dataValidation type="decimal" allowBlank="1" showInputMessage="1" showErrorMessage="1" error="hier een getal invullen" sqref="C25:D34 D53:D61" xr:uid="{00000000-0002-0000-1E00-00000D000000}">
      <formula1>0</formula1>
      <formula2>999999</formula2>
    </dataValidation>
    <dataValidation type="textLength" allowBlank="1" showInputMessage="1" showErrorMessage="1" error="tekst mag maximaal 100 tekens lang zijn_x000a_" sqref="B25:B34 B52:B61" xr:uid="{00000000-0002-0000-1E00-00000E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1E00-00000F000000}">
      <formula1>E80&lt;=H80</formula1>
    </dataValidation>
  </dataValidations>
  <hyperlinks>
    <hyperlink ref="C215" location="'Printblad totaal'!A1" display="'Printblad totaal'!A1" xr:uid="{00000000-0004-0000-1E00-000000000000}"/>
    <hyperlink ref="C216" location="'Printblad gebieden'!A1" display="'Printblad gebieden'!A1" xr:uid="{00000000-0004-0000-1E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68F17D95-4C5B-4CC4-BF3D-ACD633B0FB8F}">
            <xm:f>'test dubbele maatregels'!$D25&gt;1</xm:f>
            <x14:dxf>
              <numFmt numFmtId="0" formatCode="General"/>
              <fill>
                <patternFill>
                  <bgColor rgb="FFFF0000"/>
                </patternFill>
              </fill>
            </x14:dxf>
          </x14:cfRule>
          <xm:sqref>D6:M6</xm:sqref>
        </x14:conditionalFormatting>
      </x14:conditionalFormatting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N225"/>
  <sheetViews>
    <sheetView zoomScale="90" zoomScaleNormal="90" workbookViewId="0">
      <selection activeCell="L7" sqref="L7"/>
    </sheetView>
  </sheetViews>
  <sheetFormatPr defaultRowHeight="12.75" x14ac:dyDescent="0.2"/>
  <cols>
    <col min="1" max="1" width="10.28515625" customWidth="1"/>
    <col min="2" max="2" width="27.7109375" customWidth="1"/>
    <col min="3" max="3" width="21.5703125" customWidth="1"/>
    <col min="4" max="4" width="19.7109375" customWidth="1"/>
    <col min="5" max="7" width="15.7109375" customWidth="1"/>
    <col min="9" max="9" width="15.7109375" customWidth="1"/>
    <col min="11" max="11" width="9.140625" hidden="1" customWidth="1"/>
  </cols>
  <sheetData>
    <row r="1" spans="1:11" x14ac:dyDescent="0.2">
      <c r="A1" s="1" t="s">
        <v>277</v>
      </c>
      <c r="B1" s="2"/>
      <c r="C1" s="2"/>
      <c r="D1" s="2"/>
      <c r="E1" s="2"/>
      <c r="F1" s="2"/>
      <c r="G1" s="2"/>
      <c r="K1" s="2" t="s">
        <v>165</v>
      </c>
    </row>
    <row r="2" spans="1:11" ht="4.5" customHeight="1" x14ac:dyDescent="0.2">
      <c r="A2" s="1"/>
      <c r="B2" s="2"/>
      <c r="C2" s="2"/>
      <c r="D2" s="2"/>
      <c r="E2" s="2"/>
      <c r="F2" s="2"/>
      <c r="G2" s="2"/>
      <c r="K2" s="2"/>
    </row>
    <row r="3" spans="1:11" x14ac:dyDescent="0.2">
      <c r="A3" s="1" t="s">
        <v>4047</v>
      </c>
      <c r="B3" s="2"/>
      <c r="C3" s="2"/>
      <c r="D3" s="2"/>
      <c r="E3" s="2"/>
      <c r="F3" s="2"/>
      <c r="G3" s="2"/>
      <c r="K3" s="2"/>
    </row>
    <row r="4" spans="1:11" ht="4.5" customHeight="1" thickBot="1" x14ac:dyDescent="0.25">
      <c r="A4" s="1"/>
      <c r="B4" s="2"/>
      <c r="C4" s="2"/>
      <c r="D4" s="2"/>
      <c r="E4" s="2"/>
      <c r="F4" s="2"/>
      <c r="G4" s="2"/>
      <c r="K4" s="2"/>
    </row>
    <row r="5" spans="1:11" ht="13.5" thickBot="1" x14ac:dyDescent="0.25">
      <c r="A5" s="3" t="s">
        <v>1</v>
      </c>
      <c r="B5" s="4"/>
      <c r="C5" s="5"/>
      <c r="D5" s="2"/>
      <c r="E5" s="2"/>
      <c r="F5" s="2"/>
      <c r="G5" s="2"/>
      <c r="K5" s="2"/>
    </row>
    <row r="6" spans="1:11" ht="13.5" thickBot="1" x14ac:dyDescent="0.25">
      <c r="A6" s="3" t="s">
        <v>279</v>
      </c>
      <c r="B6" s="4"/>
      <c r="C6" s="463"/>
      <c r="D6" s="549" t="s">
        <v>2960</v>
      </c>
      <c r="E6" s="2"/>
      <c r="F6" s="2"/>
      <c r="G6" s="2"/>
      <c r="K6" s="2"/>
    </row>
    <row r="7" spans="1:11" x14ac:dyDescent="0.2">
      <c r="A7" s="25" t="s">
        <v>261</v>
      </c>
      <c r="B7" s="48"/>
      <c r="C7" s="528"/>
      <c r="D7" s="2"/>
      <c r="E7" s="2"/>
      <c r="F7" s="2"/>
      <c r="G7" s="2"/>
      <c r="K7" s="2"/>
    </row>
    <row r="8" spans="1:11" s="2" customFormat="1" ht="48.75" customHeight="1" x14ac:dyDescent="0.2">
      <c r="A8" s="399" t="s">
        <v>278</v>
      </c>
      <c r="B8" s="401"/>
      <c r="C8" s="768" t="str">
        <f>IFERROR(VLOOKUP(C6,N2000maatregelen!E:K,7,FALSE),"")</f>
        <v/>
      </c>
      <c r="D8" s="526"/>
      <c r="E8" s="527"/>
    </row>
    <row r="9" spans="1:11" s="2" customFormat="1" ht="39" customHeight="1" x14ac:dyDescent="0.2">
      <c r="A9" s="399" t="s">
        <v>220</v>
      </c>
      <c r="B9" s="400"/>
      <c r="C9" s="402"/>
      <c r="D9" s="403"/>
      <c r="E9" s="404"/>
    </row>
    <row r="10" spans="1:11" s="2" customFormat="1" x14ac:dyDescent="0.2">
      <c r="A10" s="396" t="s">
        <v>221</v>
      </c>
      <c r="B10" s="361"/>
      <c r="C10" s="488"/>
    </row>
    <row r="11" spans="1:11" s="2" customFormat="1" ht="13.5" thickBot="1" x14ac:dyDescent="0.25">
      <c r="A11" s="397" t="s">
        <v>222</v>
      </c>
      <c r="B11" s="398"/>
      <c r="C11" s="766" t="e">
        <f>VLOOKUP(C6,N2000maatregelen!E:T,16,FALSE)</f>
        <v>#N/A</v>
      </c>
    </row>
    <row r="12" spans="1:11" s="2" customFormat="1" x14ac:dyDescent="0.2">
      <c r="A12" s="769" t="s">
        <v>4045</v>
      </c>
      <c r="B12" s="770"/>
      <c r="C12" s="772"/>
    </row>
    <row r="13" spans="1:11" ht="13.5" thickBot="1" x14ac:dyDescent="0.25">
      <c r="A13" s="2"/>
      <c r="B13" s="2"/>
      <c r="C13" s="2"/>
      <c r="D13" s="2"/>
      <c r="E13" s="2"/>
      <c r="F13" s="2"/>
      <c r="G13" s="2"/>
      <c r="K13" s="2"/>
    </row>
    <row r="14" spans="1:11" ht="15.75" x14ac:dyDescent="0.25">
      <c r="A14" s="6" t="s">
        <v>2962</v>
      </c>
      <c r="B14" s="7"/>
      <c r="C14" s="7"/>
      <c r="D14" s="7"/>
      <c r="E14" s="7"/>
      <c r="F14" s="8"/>
      <c r="G14" s="9"/>
      <c r="K14" s="10"/>
    </row>
    <row r="15" spans="1:11" ht="6" customHeight="1" x14ac:dyDescent="0.25">
      <c r="A15" s="11"/>
      <c r="B15" s="12"/>
      <c r="C15" s="12"/>
      <c r="D15" s="12"/>
      <c r="E15" s="12"/>
      <c r="F15" s="13"/>
      <c r="G15" s="14"/>
      <c r="K15" s="10"/>
    </row>
    <row r="16" spans="1:11" x14ac:dyDescent="0.2">
      <c r="A16" s="15" t="s">
        <v>2927</v>
      </c>
      <c r="B16" s="16"/>
      <c r="C16" s="16"/>
      <c r="D16" s="16"/>
      <c r="E16" s="17"/>
      <c r="F16" s="16"/>
      <c r="G16" s="18"/>
      <c r="K16" s="19"/>
    </row>
    <row r="17" spans="1:11" ht="4.5" customHeight="1" x14ac:dyDescent="0.2">
      <c r="A17" s="20"/>
      <c r="B17" s="19"/>
      <c r="C17" s="19"/>
      <c r="D17" s="19"/>
      <c r="E17" s="19"/>
      <c r="F17" s="19"/>
      <c r="G17" s="21"/>
      <c r="K17" s="19"/>
    </row>
    <row r="18" spans="1:11" x14ac:dyDescent="0.2">
      <c r="A18" s="22" t="s">
        <v>176</v>
      </c>
      <c r="B18" s="23"/>
      <c r="C18" s="23"/>
      <c r="D18" s="23"/>
      <c r="E18" s="172"/>
      <c r="F18" s="24"/>
      <c r="G18" s="21"/>
      <c r="K18" s="19"/>
    </row>
    <row r="19" spans="1:11" ht="5.25" customHeight="1" x14ac:dyDescent="0.2">
      <c r="A19" s="25"/>
      <c r="B19" s="19"/>
      <c r="C19" s="19"/>
      <c r="D19" s="19"/>
      <c r="E19" s="26"/>
      <c r="F19" s="19"/>
      <c r="G19" s="21"/>
      <c r="K19" s="19"/>
    </row>
    <row r="20" spans="1:11" x14ac:dyDescent="0.2">
      <c r="A20" s="27" t="s">
        <v>2963</v>
      </c>
      <c r="B20" s="28"/>
      <c r="C20" s="28"/>
      <c r="D20" s="28"/>
      <c r="E20" s="201"/>
      <c r="F20" s="29"/>
      <c r="G20" s="21"/>
      <c r="K20" s="19"/>
    </row>
    <row r="21" spans="1:11" ht="3.75" customHeight="1" thickBot="1" x14ac:dyDescent="0.25">
      <c r="A21" s="30"/>
      <c r="B21" s="19"/>
      <c r="C21" s="19"/>
      <c r="D21" s="19"/>
      <c r="E21" s="19"/>
      <c r="F21" s="19"/>
      <c r="G21" s="31"/>
      <c r="K21" s="19"/>
    </row>
    <row r="22" spans="1:11" x14ac:dyDescent="0.2">
      <c r="A22" s="32" t="s">
        <v>2928</v>
      </c>
      <c r="B22" s="33"/>
      <c r="C22" s="34"/>
      <c r="D22" s="35"/>
      <c r="E22" s="35"/>
      <c r="F22" s="36"/>
      <c r="G22" s="31"/>
      <c r="K22" s="19"/>
    </row>
    <row r="23" spans="1:11" ht="3.75" customHeight="1" thickBot="1" x14ac:dyDescent="0.25">
      <c r="A23" s="20"/>
      <c r="B23" s="19"/>
      <c r="C23" s="37"/>
      <c r="D23" s="37"/>
      <c r="E23" s="19"/>
      <c r="F23" s="31"/>
      <c r="G23" s="31"/>
      <c r="K23" s="19"/>
    </row>
    <row r="24" spans="1:11" ht="36" x14ac:dyDescent="0.2">
      <c r="A24" s="20"/>
      <c r="B24" s="38" t="s">
        <v>3</v>
      </c>
      <c r="C24" s="39" t="s">
        <v>2895</v>
      </c>
      <c r="D24" s="39" t="s">
        <v>2896</v>
      </c>
      <c r="E24" s="510" t="s">
        <v>2897</v>
      </c>
      <c r="F24" s="510" t="s">
        <v>2900</v>
      </c>
      <c r="G24" s="40" t="s">
        <v>2901</v>
      </c>
      <c r="H24" s="455" t="s">
        <v>2952</v>
      </c>
      <c r="K24" s="41"/>
    </row>
    <row r="25" spans="1:11" x14ac:dyDescent="0.2">
      <c r="A25" s="20"/>
      <c r="B25" s="509"/>
      <c r="C25" s="42"/>
      <c r="D25" s="43"/>
      <c r="E25" s="512">
        <f>C25*D25</f>
        <v>0</v>
      </c>
      <c r="F25" s="512">
        <f>E25*0.3</f>
        <v>0</v>
      </c>
      <c r="G25" s="513">
        <f>E25+F25</f>
        <v>0</v>
      </c>
      <c r="H25" s="556">
        <f>K25</f>
        <v>0</v>
      </c>
      <c r="K25" s="254">
        <f t="shared" ref="K25:K34" si="0">G25</f>
        <v>0</v>
      </c>
    </row>
    <row r="26" spans="1:11" x14ac:dyDescent="0.2">
      <c r="A26" s="20"/>
      <c r="B26" s="509"/>
      <c r="C26" s="42"/>
      <c r="D26" s="43"/>
      <c r="E26" s="512">
        <f t="shared" ref="E26:E34" si="1">C26*D26</f>
        <v>0</v>
      </c>
      <c r="F26" s="512">
        <f t="shared" ref="F26:F34" si="2">E26*0.3</f>
        <v>0</v>
      </c>
      <c r="G26" s="513">
        <f t="shared" ref="G26:G34" si="3">E26+F26</f>
        <v>0</v>
      </c>
      <c r="H26" s="556">
        <f t="shared" ref="H26:H34" si="4">K26</f>
        <v>0</v>
      </c>
      <c r="K26" s="254">
        <f t="shared" si="0"/>
        <v>0</v>
      </c>
    </row>
    <row r="27" spans="1:11" x14ac:dyDescent="0.2">
      <c r="A27" s="20"/>
      <c r="B27" s="509"/>
      <c r="C27" s="42"/>
      <c r="D27" s="43"/>
      <c r="E27" s="512">
        <f t="shared" si="1"/>
        <v>0</v>
      </c>
      <c r="F27" s="512">
        <f t="shared" si="2"/>
        <v>0</v>
      </c>
      <c r="G27" s="513">
        <f t="shared" si="3"/>
        <v>0</v>
      </c>
      <c r="H27" s="556">
        <f t="shared" si="4"/>
        <v>0</v>
      </c>
      <c r="K27" s="254">
        <f t="shared" si="0"/>
        <v>0</v>
      </c>
    </row>
    <row r="28" spans="1:11" x14ac:dyDescent="0.2">
      <c r="A28" s="20"/>
      <c r="B28" s="509"/>
      <c r="C28" s="42"/>
      <c r="D28" s="43"/>
      <c r="E28" s="512">
        <f t="shared" si="1"/>
        <v>0</v>
      </c>
      <c r="F28" s="512">
        <f t="shared" si="2"/>
        <v>0</v>
      </c>
      <c r="G28" s="513">
        <f t="shared" si="3"/>
        <v>0</v>
      </c>
      <c r="H28" s="556">
        <f t="shared" si="4"/>
        <v>0</v>
      </c>
      <c r="K28" s="254">
        <f t="shared" si="0"/>
        <v>0</v>
      </c>
    </row>
    <row r="29" spans="1:11" x14ac:dyDescent="0.2">
      <c r="A29" s="20"/>
      <c r="B29" s="509"/>
      <c r="C29" s="42"/>
      <c r="D29" s="43"/>
      <c r="E29" s="512">
        <f t="shared" si="1"/>
        <v>0</v>
      </c>
      <c r="F29" s="512">
        <f t="shared" si="2"/>
        <v>0</v>
      </c>
      <c r="G29" s="513">
        <f t="shared" si="3"/>
        <v>0</v>
      </c>
      <c r="H29" s="556">
        <f t="shared" si="4"/>
        <v>0</v>
      </c>
      <c r="K29" s="254">
        <f t="shared" si="0"/>
        <v>0</v>
      </c>
    </row>
    <row r="30" spans="1:11" x14ac:dyDescent="0.2">
      <c r="A30" s="20"/>
      <c r="B30" s="509"/>
      <c r="C30" s="42"/>
      <c r="D30" s="43"/>
      <c r="E30" s="512">
        <f t="shared" si="1"/>
        <v>0</v>
      </c>
      <c r="F30" s="512">
        <f t="shared" si="2"/>
        <v>0</v>
      </c>
      <c r="G30" s="513">
        <f t="shared" si="3"/>
        <v>0</v>
      </c>
      <c r="H30" s="556">
        <f t="shared" si="4"/>
        <v>0</v>
      </c>
      <c r="K30" s="254">
        <f t="shared" si="0"/>
        <v>0</v>
      </c>
    </row>
    <row r="31" spans="1:11" x14ac:dyDescent="0.2">
      <c r="A31" s="20"/>
      <c r="B31" s="509"/>
      <c r="C31" s="42"/>
      <c r="D31" s="43"/>
      <c r="E31" s="512">
        <f t="shared" si="1"/>
        <v>0</v>
      </c>
      <c r="F31" s="512">
        <f t="shared" si="2"/>
        <v>0</v>
      </c>
      <c r="G31" s="513">
        <f t="shared" si="3"/>
        <v>0</v>
      </c>
      <c r="H31" s="556">
        <f t="shared" si="4"/>
        <v>0</v>
      </c>
      <c r="K31" s="254">
        <f t="shared" si="0"/>
        <v>0</v>
      </c>
    </row>
    <row r="32" spans="1:11" s="222" customFormat="1" x14ac:dyDescent="0.2">
      <c r="A32" s="332"/>
      <c r="B32" s="509"/>
      <c r="C32" s="42"/>
      <c r="D32" s="43"/>
      <c r="E32" s="514">
        <f t="shared" si="1"/>
        <v>0</v>
      </c>
      <c r="F32" s="514">
        <f t="shared" si="2"/>
        <v>0</v>
      </c>
      <c r="G32" s="515">
        <f t="shared" si="3"/>
        <v>0</v>
      </c>
      <c r="H32" s="557">
        <f t="shared" si="4"/>
        <v>0</v>
      </c>
      <c r="K32" s="331">
        <f t="shared" si="0"/>
        <v>0</v>
      </c>
    </row>
    <row r="33" spans="1:11" s="222" customFormat="1" ht="38.25" x14ac:dyDescent="0.2">
      <c r="A33" s="320" t="s">
        <v>2939</v>
      </c>
      <c r="B33" s="509"/>
      <c r="C33" s="42"/>
      <c r="D33" s="43"/>
      <c r="E33" s="514">
        <f t="shared" si="1"/>
        <v>0</v>
      </c>
      <c r="F33" s="514">
        <f t="shared" si="2"/>
        <v>0</v>
      </c>
      <c r="G33" s="515">
        <f t="shared" si="3"/>
        <v>0</v>
      </c>
      <c r="H33" s="557">
        <f t="shared" si="4"/>
        <v>0</v>
      </c>
      <c r="K33" s="331">
        <f t="shared" si="0"/>
        <v>0</v>
      </c>
    </row>
    <row r="34" spans="1:11" x14ac:dyDescent="0.2">
      <c r="A34" s="20"/>
      <c r="B34" s="509"/>
      <c r="C34" s="42"/>
      <c r="D34" s="43"/>
      <c r="E34" s="512">
        <f t="shared" si="1"/>
        <v>0</v>
      </c>
      <c r="F34" s="512">
        <f t="shared" si="2"/>
        <v>0</v>
      </c>
      <c r="G34" s="513">
        <f t="shared" si="3"/>
        <v>0</v>
      </c>
      <c r="H34" s="556">
        <f t="shared" si="4"/>
        <v>0</v>
      </c>
      <c r="K34" s="254">
        <f t="shared" si="0"/>
        <v>0</v>
      </c>
    </row>
    <row r="35" spans="1:11" ht="13.5" thickBot="1" x14ac:dyDescent="0.25">
      <c r="A35" s="20"/>
      <c r="B35" s="502" t="s">
        <v>5</v>
      </c>
      <c r="C35" s="44"/>
      <c r="D35" s="45"/>
      <c r="E35" s="511"/>
      <c r="F35" s="511"/>
      <c r="G35" s="516">
        <f>ROUND(SUM(G25:G34),2)</f>
        <v>0</v>
      </c>
      <c r="K35" s="46"/>
    </row>
    <row r="36" spans="1:11" ht="6" customHeight="1" x14ac:dyDescent="0.2">
      <c r="A36" s="47"/>
      <c r="B36" s="48"/>
      <c r="C36" s="48"/>
      <c r="D36" s="48"/>
      <c r="E36" s="48"/>
      <c r="F36" s="21"/>
      <c r="G36" s="48"/>
      <c r="H36" s="195"/>
      <c r="K36" s="48"/>
    </row>
    <row r="37" spans="1:11" x14ac:dyDescent="0.2">
      <c r="A37" s="49" t="s">
        <v>6</v>
      </c>
      <c r="B37" s="50"/>
      <c r="C37" s="50"/>
      <c r="D37" s="50"/>
      <c r="E37" s="50"/>
      <c r="F37" s="51"/>
      <c r="G37" s="50"/>
      <c r="H37" s="195"/>
      <c r="K37" s="50"/>
    </row>
    <row r="38" spans="1:11" x14ac:dyDescent="0.2">
      <c r="A38" s="52" t="s">
        <v>7</v>
      </c>
      <c r="B38" s="53" t="s">
        <v>8</v>
      </c>
      <c r="C38" s="53"/>
      <c r="D38" s="53"/>
      <c r="E38" s="53"/>
      <c r="F38" s="54"/>
      <c r="G38" s="53"/>
      <c r="H38" s="195"/>
      <c r="K38" s="53"/>
    </row>
    <row r="39" spans="1:11" ht="26.1" customHeight="1" x14ac:dyDescent="0.2">
      <c r="A39" s="52" t="s">
        <v>9</v>
      </c>
      <c r="B39" s="862" t="s">
        <v>10</v>
      </c>
      <c r="C39" s="863"/>
      <c r="D39" s="863"/>
      <c r="E39" s="863"/>
      <c r="F39" s="864"/>
      <c r="G39" s="53"/>
      <c r="H39" s="195"/>
      <c r="K39" s="53"/>
    </row>
    <row r="40" spans="1:11" hidden="1" x14ac:dyDescent="0.2">
      <c r="A40" s="55"/>
      <c r="B40" s="56"/>
      <c r="C40" s="56"/>
      <c r="D40" s="56"/>
      <c r="E40" s="56"/>
      <c r="F40" s="57"/>
      <c r="G40" s="53"/>
      <c r="H40" s="195"/>
      <c r="K40" s="58"/>
    </row>
    <row r="41" spans="1:11" hidden="1" x14ac:dyDescent="0.2">
      <c r="A41" s="55"/>
      <c r="B41" s="59"/>
      <c r="C41" s="251"/>
      <c r="D41" s="56"/>
      <c r="E41" s="56"/>
      <c r="F41" s="57"/>
      <c r="G41" s="53"/>
      <c r="H41" s="195"/>
      <c r="K41" s="58"/>
    </row>
    <row r="42" spans="1:11" ht="13.5" hidden="1" thickBot="1" x14ac:dyDescent="0.25">
      <c r="A42" s="60" t="s">
        <v>11</v>
      </c>
      <c r="B42" s="61" t="s">
        <v>12</v>
      </c>
      <c r="C42" s="62"/>
      <c r="D42" s="62"/>
      <c r="E42" s="63"/>
      <c r="F42" s="202"/>
      <c r="G42" s="534"/>
      <c r="H42" s="195"/>
      <c r="K42" s="64"/>
    </row>
    <row r="43" spans="1:11" ht="5.25" customHeight="1" x14ac:dyDescent="0.2">
      <c r="A43" s="65"/>
      <c r="B43" s="66"/>
      <c r="C43" s="56"/>
      <c r="D43" s="56"/>
      <c r="E43" s="56"/>
      <c r="F43" s="56"/>
      <c r="G43" s="535"/>
      <c r="H43" s="195"/>
      <c r="K43" s="67"/>
    </row>
    <row r="44" spans="1:11" s="2" customFormat="1" ht="16.5" hidden="1" thickBot="1" x14ac:dyDescent="0.25">
      <c r="A44" s="32" t="s">
        <v>2899</v>
      </c>
      <c r="B44" s="434"/>
      <c r="C44" s="432"/>
      <c r="D44" s="433"/>
      <c r="E44" s="433"/>
      <c r="F44" s="435"/>
      <c r="G44" s="68"/>
      <c r="H44" s="48"/>
      <c r="K44" s="68"/>
    </row>
    <row r="45" spans="1:11" s="2" customFormat="1" hidden="1" x14ac:dyDescent="0.2">
      <c r="A45" s="47"/>
      <c r="B45" s="436" t="s">
        <v>231</v>
      </c>
      <c r="C45" s="437"/>
      <c r="D45" s="438"/>
      <c r="E45" s="439"/>
      <c r="F45" s="440" t="s">
        <v>4</v>
      </c>
      <c r="G45" s="48"/>
      <c r="H45" s="48"/>
      <c r="K45" s="254"/>
    </row>
    <row r="46" spans="1:11" s="2" customFormat="1" ht="13.5" hidden="1" thickBot="1" x14ac:dyDescent="0.25">
      <c r="A46" s="47"/>
      <c r="B46" s="442"/>
      <c r="C46" s="441"/>
      <c r="D46" s="373"/>
      <c r="E46" s="373"/>
      <c r="F46" s="71">
        <f>ROUND((B46/100)*(C193+C194+C195+C196+C197),2)</f>
        <v>0</v>
      </c>
      <c r="G46" s="48"/>
      <c r="H46" s="48"/>
      <c r="K46" s="254">
        <f t="shared" ref="K46" si="5">F46</f>
        <v>0</v>
      </c>
    </row>
    <row r="47" spans="1:11" ht="12.75" hidden="1" customHeight="1" x14ac:dyDescent="0.2">
      <c r="A47" s="47"/>
      <c r="B47" s="48"/>
      <c r="C47" s="48"/>
      <c r="D47" s="48"/>
      <c r="E47" s="48"/>
      <c r="F47" s="21"/>
      <c r="G47" s="48"/>
      <c r="H47" s="195"/>
      <c r="K47" s="2"/>
    </row>
    <row r="48" spans="1:11" ht="6" customHeight="1" thickBot="1" x14ac:dyDescent="0.3">
      <c r="A48" s="73"/>
      <c r="B48" s="74"/>
      <c r="C48" s="74"/>
      <c r="D48" s="75"/>
      <c r="E48" s="75"/>
      <c r="F48" s="75"/>
      <c r="G48" s="75"/>
      <c r="H48" s="195"/>
      <c r="K48" s="77"/>
    </row>
    <row r="49" spans="1:11" ht="14.25" x14ac:dyDescent="0.2">
      <c r="A49" s="32" t="s">
        <v>2966</v>
      </c>
      <c r="B49" s="78"/>
      <c r="C49" s="34"/>
      <c r="D49" s="79"/>
      <c r="E49" s="79"/>
      <c r="F49" s="80"/>
      <c r="G49" s="48"/>
      <c r="H49" s="536"/>
      <c r="I49" s="532"/>
      <c r="K49" s="48"/>
    </row>
    <row r="50" spans="1:11" ht="5.25" customHeight="1" x14ac:dyDescent="0.2">
      <c r="A50" s="47"/>
      <c r="B50" s="48"/>
      <c r="C50" s="48"/>
      <c r="D50" s="48"/>
      <c r="E50" s="48"/>
      <c r="F50" s="21"/>
      <c r="G50" s="48"/>
      <c r="H50" s="536"/>
      <c r="K50" s="48"/>
    </row>
    <row r="51" spans="1:11" ht="24" x14ac:dyDescent="0.2">
      <c r="A51" s="47"/>
      <c r="B51" s="856" t="s">
        <v>3</v>
      </c>
      <c r="C51" s="857"/>
      <c r="D51" s="97" t="s">
        <v>2922</v>
      </c>
      <c r="E51" s="97" t="s">
        <v>2920</v>
      </c>
      <c r="F51" s="81" t="s">
        <v>2921</v>
      </c>
      <c r="G51" s="455" t="s">
        <v>2952</v>
      </c>
      <c r="H51" s="536"/>
      <c r="K51" s="48"/>
    </row>
    <row r="52" spans="1:11" x14ac:dyDescent="0.2">
      <c r="A52" s="82"/>
      <c r="B52" s="316"/>
      <c r="C52" s="465"/>
      <c r="D52" s="42"/>
      <c r="E52" s="43"/>
      <c r="F52" s="83">
        <f>D52*E52</f>
        <v>0</v>
      </c>
      <c r="G52" s="556">
        <f>K52</f>
        <v>0</v>
      </c>
      <c r="H52" s="536"/>
      <c r="K52" s="254">
        <f t="shared" ref="K52:K61" si="6">F52</f>
        <v>0</v>
      </c>
    </row>
    <row r="53" spans="1:11" x14ac:dyDescent="0.2">
      <c r="A53" s="82"/>
      <c r="B53" s="316"/>
      <c r="C53" s="465"/>
      <c r="D53" s="42"/>
      <c r="E53" s="43"/>
      <c r="F53" s="83">
        <f t="shared" ref="F53:F61" si="7">D53*E53</f>
        <v>0</v>
      </c>
      <c r="G53" s="556">
        <f t="shared" ref="G53:G61" si="8">K53</f>
        <v>0</v>
      </c>
      <c r="H53" s="536"/>
      <c r="K53" s="254">
        <f t="shared" si="6"/>
        <v>0</v>
      </c>
    </row>
    <row r="54" spans="1:11" x14ac:dyDescent="0.2">
      <c r="A54" s="82"/>
      <c r="B54" s="316"/>
      <c r="C54" s="465"/>
      <c r="D54" s="42"/>
      <c r="E54" s="43"/>
      <c r="F54" s="83">
        <f t="shared" si="7"/>
        <v>0</v>
      </c>
      <c r="G54" s="556">
        <f t="shared" si="8"/>
        <v>0</v>
      </c>
      <c r="H54" s="536"/>
      <c r="K54" s="254">
        <f t="shared" si="6"/>
        <v>0</v>
      </c>
    </row>
    <row r="55" spans="1:11" x14ac:dyDescent="0.2">
      <c r="A55" s="82"/>
      <c r="B55" s="316"/>
      <c r="C55" s="465"/>
      <c r="D55" s="42"/>
      <c r="E55" s="43"/>
      <c r="F55" s="83">
        <f t="shared" si="7"/>
        <v>0</v>
      </c>
      <c r="G55" s="556">
        <f t="shared" si="8"/>
        <v>0</v>
      </c>
      <c r="H55" s="536"/>
      <c r="K55" s="254">
        <f t="shared" si="6"/>
        <v>0</v>
      </c>
    </row>
    <row r="56" spans="1:11" x14ac:dyDescent="0.2">
      <c r="A56" s="82"/>
      <c r="B56" s="316"/>
      <c r="C56" s="465"/>
      <c r="D56" s="42"/>
      <c r="E56" s="43"/>
      <c r="F56" s="83">
        <f t="shared" si="7"/>
        <v>0</v>
      </c>
      <c r="G56" s="556">
        <f t="shared" si="8"/>
        <v>0</v>
      </c>
      <c r="H56" s="536"/>
      <c r="K56" s="254">
        <f t="shared" si="6"/>
        <v>0</v>
      </c>
    </row>
    <row r="57" spans="1:11" x14ac:dyDescent="0.2">
      <c r="A57" s="82"/>
      <c r="B57" s="316"/>
      <c r="C57" s="465"/>
      <c r="D57" s="42"/>
      <c r="E57" s="43"/>
      <c r="F57" s="83">
        <f t="shared" si="7"/>
        <v>0</v>
      </c>
      <c r="G57" s="556">
        <f t="shared" si="8"/>
        <v>0</v>
      </c>
      <c r="H57" s="536"/>
      <c r="K57" s="254">
        <f t="shared" si="6"/>
        <v>0</v>
      </c>
    </row>
    <row r="58" spans="1:11" x14ac:dyDescent="0.2">
      <c r="A58" s="82"/>
      <c r="B58" s="316"/>
      <c r="C58" s="465"/>
      <c r="D58" s="42"/>
      <c r="E58" s="43"/>
      <c r="F58" s="83">
        <f t="shared" si="7"/>
        <v>0</v>
      </c>
      <c r="G58" s="556">
        <f t="shared" si="8"/>
        <v>0</v>
      </c>
      <c r="H58" s="536"/>
      <c r="K58" s="254">
        <f t="shared" si="6"/>
        <v>0</v>
      </c>
    </row>
    <row r="59" spans="1:11" s="222" customFormat="1" x14ac:dyDescent="0.2">
      <c r="A59" s="327"/>
      <c r="B59" s="316"/>
      <c r="C59" s="501"/>
      <c r="D59" s="42"/>
      <c r="E59" s="43"/>
      <c r="F59" s="330">
        <f t="shared" si="7"/>
        <v>0</v>
      </c>
      <c r="G59" s="557">
        <f t="shared" si="8"/>
        <v>0</v>
      </c>
      <c r="H59" s="537"/>
      <c r="K59" s="331">
        <f t="shared" si="6"/>
        <v>0</v>
      </c>
    </row>
    <row r="60" spans="1:11" s="222" customFormat="1" ht="38.25" x14ac:dyDescent="0.2">
      <c r="A60" s="320" t="s">
        <v>2939</v>
      </c>
      <c r="B60" s="316"/>
      <c r="C60" s="501"/>
      <c r="D60" s="42"/>
      <c r="E60" s="43"/>
      <c r="F60" s="330">
        <f t="shared" si="7"/>
        <v>0</v>
      </c>
      <c r="G60" s="557">
        <f t="shared" si="8"/>
        <v>0</v>
      </c>
      <c r="H60" s="537"/>
      <c r="K60" s="331">
        <f t="shared" si="6"/>
        <v>0</v>
      </c>
    </row>
    <row r="61" spans="1:11" x14ac:dyDescent="0.2">
      <c r="A61" s="82"/>
      <c r="B61" s="316"/>
      <c r="C61" s="465"/>
      <c r="D61" s="42"/>
      <c r="E61" s="43"/>
      <c r="F61" s="83">
        <f t="shared" si="7"/>
        <v>0</v>
      </c>
      <c r="G61" s="556">
        <f t="shared" si="8"/>
        <v>0</v>
      </c>
      <c r="H61" s="536"/>
      <c r="K61" s="254">
        <f t="shared" si="6"/>
        <v>0</v>
      </c>
    </row>
    <row r="62" spans="1:11" ht="13.5" thickBot="1" x14ac:dyDescent="0.25">
      <c r="A62" s="502"/>
      <c r="B62" s="533" t="s">
        <v>4</v>
      </c>
      <c r="C62" s="72"/>
      <c r="D62" s="70"/>
      <c r="E62" s="84"/>
      <c r="F62" s="85">
        <f>ROUND(SUM(F52:F61),2)</f>
        <v>0</v>
      </c>
      <c r="G62" s="48"/>
      <c r="H62" s="536"/>
      <c r="K62" s="58"/>
    </row>
    <row r="63" spans="1:11" ht="5.25" customHeight="1" x14ac:dyDescent="0.2">
      <c r="A63" s="47"/>
      <c r="B63" s="48"/>
      <c r="C63" s="48"/>
      <c r="D63" s="48"/>
      <c r="E63" s="48"/>
      <c r="F63" s="48"/>
      <c r="G63" s="48"/>
      <c r="H63" s="391"/>
      <c r="K63" s="48"/>
    </row>
    <row r="64" spans="1:11" x14ac:dyDescent="0.2">
      <c r="A64" s="49" t="s">
        <v>6</v>
      </c>
      <c r="B64" s="58"/>
      <c r="C64" s="58"/>
      <c r="D64" s="58"/>
      <c r="E64" s="58"/>
      <c r="F64" s="58"/>
      <c r="G64" s="58"/>
      <c r="H64" s="391"/>
      <c r="K64" s="58"/>
    </row>
    <row r="65" spans="1:11" x14ac:dyDescent="0.2">
      <c r="A65" s="530" t="s">
        <v>2923</v>
      </c>
      <c r="B65" s="852" t="s">
        <v>2925</v>
      </c>
      <c r="C65" s="853"/>
      <c r="D65" s="853"/>
      <c r="E65" s="853"/>
      <c r="F65" s="853"/>
      <c r="G65" s="112"/>
      <c r="H65" s="112"/>
    </row>
    <row r="66" spans="1:11" s="391" customFormat="1" x14ac:dyDescent="0.2">
      <c r="A66" s="530" t="s">
        <v>2924</v>
      </c>
      <c r="B66" s="852" t="s">
        <v>2933</v>
      </c>
      <c r="C66" s="853"/>
      <c r="D66" s="853"/>
      <c r="E66" s="853"/>
      <c r="F66" s="853"/>
      <c r="G66" s="48"/>
      <c r="H66" s="531"/>
    </row>
    <row r="67" spans="1:11" ht="3" customHeight="1" thickBot="1" x14ac:dyDescent="0.3">
      <c r="A67" s="86"/>
      <c r="B67" s="74"/>
      <c r="C67" s="74"/>
      <c r="D67" s="75"/>
      <c r="E67" s="75"/>
      <c r="F67" s="75"/>
      <c r="G67" s="77"/>
      <c r="H67" s="77"/>
    </row>
    <row r="68" spans="1:11" ht="16.5" thickBot="1" x14ac:dyDescent="0.3">
      <c r="A68" s="205" t="s">
        <v>13</v>
      </c>
      <c r="B68" s="211"/>
      <c r="C68" s="211"/>
      <c r="D68" s="211"/>
      <c r="E68" s="208"/>
      <c r="F68" s="212"/>
      <c r="G68" s="213"/>
      <c r="H68" s="213"/>
      <c r="I68" s="214"/>
    </row>
    <row r="69" spans="1:11" ht="7.5" customHeight="1" x14ac:dyDescent="0.25">
      <c r="A69" s="11"/>
      <c r="B69" s="75"/>
      <c r="C69" s="75"/>
      <c r="D69" s="75"/>
      <c r="E69" s="75"/>
      <c r="F69" s="75"/>
      <c r="G69" s="75"/>
      <c r="H69" s="75"/>
    </row>
    <row r="70" spans="1:11" x14ac:dyDescent="0.2">
      <c r="A70" s="25" t="s">
        <v>14</v>
      </c>
      <c r="B70" s="87"/>
      <c r="C70" s="87"/>
      <c r="D70" s="87"/>
      <c r="E70" s="87"/>
      <c r="F70" s="87"/>
      <c r="G70" s="87"/>
      <c r="H70" s="19"/>
    </row>
    <row r="71" spans="1:11" ht="5.25" customHeight="1" x14ac:dyDescent="0.2">
      <c r="A71" s="25"/>
      <c r="B71" s="87"/>
      <c r="C71" s="87"/>
      <c r="D71" s="87"/>
      <c r="E71" s="87"/>
      <c r="F71" s="87"/>
      <c r="G71" s="87"/>
      <c r="H71" s="19"/>
    </row>
    <row r="72" spans="1:11" x14ac:dyDescent="0.2">
      <c r="A72" s="20" t="s">
        <v>15</v>
      </c>
      <c r="B72" s="19"/>
      <c r="C72" s="19"/>
      <c r="D72" s="19"/>
      <c r="E72" s="19"/>
      <c r="F72" s="19"/>
      <c r="G72" s="19"/>
      <c r="H72" s="19"/>
    </row>
    <row r="73" spans="1:11" ht="5.25" customHeight="1" x14ac:dyDescent="0.2">
      <c r="A73" s="20"/>
      <c r="B73" s="19"/>
      <c r="C73" s="19"/>
      <c r="D73" s="19"/>
      <c r="E73" s="19"/>
      <c r="F73" s="19"/>
      <c r="G73" s="19"/>
      <c r="H73" s="19"/>
    </row>
    <row r="74" spans="1:11" x14ac:dyDescent="0.2">
      <c r="A74" s="88" t="s">
        <v>16</v>
      </c>
      <c r="B74" s="19" t="s">
        <v>17</v>
      </c>
      <c r="C74" s="48"/>
      <c r="D74" s="19"/>
      <c r="E74" s="19"/>
      <c r="F74" s="19"/>
      <c r="G74" s="19"/>
      <c r="H74" s="19"/>
    </row>
    <row r="75" spans="1:11" ht="3" customHeight="1" x14ac:dyDescent="0.2">
      <c r="A75" s="89"/>
      <c r="B75" s="19"/>
      <c r="C75" s="48"/>
      <c r="D75" s="19"/>
      <c r="E75" s="19"/>
      <c r="F75" s="19"/>
      <c r="G75" s="19"/>
      <c r="H75" s="19"/>
    </row>
    <row r="76" spans="1:11" x14ac:dyDescent="0.2">
      <c r="A76" s="88" t="s">
        <v>16</v>
      </c>
      <c r="B76" s="90" t="s">
        <v>18</v>
      </c>
      <c r="C76" s="48"/>
      <c r="D76" s="19"/>
      <c r="E76" s="19"/>
      <c r="F76" s="19"/>
      <c r="G76" s="19"/>
      <c r="H76" s="19"/>
    </row>
    <row r="77" spans="1:11" ht="14.25" x14ac:dyDescent="0.2">
      <c r="A77" s="91" t="s">
        <v>19</v>
      </c>
      <c r="B77" s="92"/>
      <c r="C77" s="93"/>
      <c r="D77" s="10"/>
      <c r="E77" s="48"/>
      <c r="F77" s="48"/>
      <c r="G77" s="48"/>
      <c r="H77" s="48"/>
    </row>
    <row r="78" spans="1:11" ht="39.75" customHeight="1" x14ac:dyDescent="0.2">
      <c r="A78" s="82"/>
      <c r="B78" s="94" t="s">
        <v>20</v>
      </c>
      <c r="C78" s="69" t="s">
        <v>21</v>
      </c>
      <c r="D78" s="69" t="s">
        <v>22</v>
      </c>
      <c r="E78" s="95" t="s">
        <v>23</v>
      </c>
      <c r="F78" s="95" t="s">
        <v>24</v>
      </c>
      <c r="G78" s="95" t="s">
        <v>25</v>
      </c>
      <c r="H78" s="96" t="s">
        <v>26</v>
      </c>
      <c r="I78" s="186" t="s">
        <v>4</v>
      </c>
      <c r="J78" s="455" t="s">
        <v>2952</v>
      </c>
    </row>
    <row r="79" spans="1:11" x14ac:dyDescent="0.2">
      <c r="A79" s="82"/>
      <c r="B79" s="97"/>
      <c r="C79" s="97"/>
      <c r="D79" s="98" t="s">
        <v>27</v>
      </c>
      <c r="E79" s="99" t="s">
        <v>28</v>
      </c>
      <c r="F79" s="99" t="s">
        <v>29</v>
      </c>
      <c r="G79" s="97" t="s">
        <v>30</v>
      </c>
      <c r="H79" s="99" t="s">
        <v>31</v>
      </c>
      <c r="I79" s="187" t="s">
        <v>114</v>
      </c>
    </row>
    <row r="80" spans="1:11" x14ac:dyDescent="0.2">
      <c r="A80" s="82"/>
      <c r="B80" s="306"/>
      <c r="C80" s="472"/>
      <c r="D80" s="474"/>
      <c r="E80" s="480"/>
      <c r="F80" s="101">
        <f>0.1*D80</f>
        <v>0</v>
      </c>
      <c r="G80" s="102">
        <f>IF(E80=0,0,(D80-F80)/E80)</f>
        <v>0</v>
      </c>
      <c r="H80" s="481"/>
      <c r="I80" s="83">
        <f>G80*H80</f>
        <v>0</v>
      </c>
      <c r="J80" s="556">
        <f>K80</f>
        <v>0</v>
      </c>
      <c r="K80" s="255">
        <f>I80</f>
        <v>0</v>
      </c>
    </row>
    <row r="81" spans="1:11" x14ac:dyDescent="0.2">
      <c r="A81" s="82"/>
      <c r="B81" s="306"/>
      <c r="C81" s="472"/>
      <c r="D81" s="474"/>
      <c r="E81" s="480"/>
      <c r="F81" s="101">
        <f t="shared" ref="F81:F89" si="9">0.1*D81</f>
        <v>0</v>
      </c>
      <c r="G81" s="102">
        <f t="shared" ref="G81:G89" si="10">IF(E81=0,0,(D81-F81)/E81)</f>
        <v>0</v>
      </c>
      <c r="H81" s="481"/>
      <c r="I81" s="83">
        <f t="shared" ref="I81:I89" si="11">G81*H81</f>
        <v>0</v>
      </c>
      <c r="J81" s="556">
        <f t="shared" ref="J81:J88" si="12">K81</f>
        <v>0</v>
      </c>
      <c r="K81" s="255">
        <f t="shared" ref="K81:K89" si="13">I81</f>
        <v>0</v>
      </c>
    </row>
    <row r="82" spans="1:11" x14ac:dyDescent="0.2">
      <c r="A82" s="82"/>
      <c r="B82" s="306"/>
      <c r="C82" s="472"/>
      <c r="D82" s="474"/>
      <c r="E82" s="480"/>
      <c r="F82" s="101">
        <f t="shared" si="9"/>
        <v>0</v>
      </c>
      <c r="G82" s="102">
        <f t="shared" si="10"/>
        <v>0</v>
      </c>
      <c r="H82" s="481"/>
      <c r="I82" s="83">
        <f t="shared" si="11"/>
        <v>0</v>
      </c>
      <c r="J82" s="556">
        <f t="shared" si="12"/>
        <v>0</v>
      </c>
      <c r="K82" s="255">
        <f t="shared" si="13"/>
        <v>0</v>
      </c>
    </row>
    <row r="83" spans="1:11" x14ac:dyDescent="0.2">
      <c r="A83" s="82"/>
      <c r="B83" s="306"/>
      <c r="C83" s="472"/>
      <c r="D83" s="474"/>
      <c r="E83" s="480"/>
      <c r="F83" s="101">
        <f t="shared" si="9"/>
        <v>0</v>
      </c>
      <c r="G83" s="102">
        <f t="shared" si="10"/>
        <v>0</v>
      </c>
      <c r="H83" s="481"/>
      <c r="I83" s="83">
        <f t="shared" si="11"/>
        <v>0</v>
      </c>
      <c r="J83" s="556">
        <f t="shared" si="12"/>
        <v>0</v>
      </c>
      <c r="K83" s="255">
        <f t="shared" si="13"/>
        <v>0</v>
      </c>
    </row>
    <row r="84" spans="1:11" x14ac:dyDescent="0.2">
      <c r="A84" s="82"/>
      <c r="B84" s="306"/>
      <c r="C84" s="472"/>
      <c r="D84" s="474"/>
      <c r="E84" s="480"/>
      <c r="F84" s="101">
        <f t="shared" si="9"/>
        <v>0</v>
      </c>
      <c r="G84" s="102">
        <f t="shared" si="10"/>
        <v>0</v>
      </c>
      <c r="H84" s="481"/>
      <c r="I84" s="83">
        <f t="shared" si="11"/>
        <v>0</v>
      </c>
      <c r="J84" s="556">
        <f t="shared" si="12"/>
        <v>0</v>
      </c>
      <c r="K84" s="255">
        <f t="shared" si="13"/>
        <v>0</v>
      </c>
    </row>
    <row r="85" spans="1:11" x14ac:dyDescent="0.2">
      <c r="A85" s="82"/>
      <c r="B85" s="306"/>
      <c r="C85" s="472"/>
      <c r="D85" s="474"/>
      <c r="E85" s="480"/>
      <c r="F85" s="101">
        <f t="shared" si="9"/>
        <v>0</v>
      </c>
      <c r="G85" s="102">
        <f t="shared" si="10"/>
        <v>0</v>
      </c>
      <c r="H85" s="481"/>
      <c r="I85" s="83">
        <f t="shared" si="11"/>
        <v>0</v>
      </c>
      <c r="J85" s="556">
        <f t="shared" si="12"/>
        <v>0</v>
      </c>
      <c r="K85" s="255">
        <f t="shared" si="13"/>
        <v>0</v>
      </c>
    </row>
    <row r="86" spans="1:11" x14ac:dyDescent="0.2">
      <c r="A86" s="82"/>
      <c r="B86" s="306"/>
      <c r="C86" s="472"/>
      <c r="D86" s="474"/>
      <c r="E86" s="480"/>
      <c r="F86" s="101">
        <f t="shared" si="9"/>
        <v>0</v>
      </c>
      <c r="G86" s="102">
        <f t="shared" si="10"/>
        <v>0</v>
      </c>
      <c r="H86" s="481"/>
      <c r="I86" s="83">
        <f t="shared" si="11"/>
        <v>0</v>
      </c>
      <c r="J86" s="556">
        <f t="shared" si="12"/>
        <v>0</v>
      </c>
      <c r="K86" s="255">
        <f t="shared" si="13"/>
        <v>0</v>
      </c>
    </row>
    <row r="87" spans="1:11" s="222" customFormat="1" x14ac:dyDescent="0.2">
      <c r="A87" s="327"/>
      <c r="B87" s="306"/>
      <c r="C87" s="472"/>
      <c r="D87" s="474"/>
      <c r="E87" s="480"/>
      <c r="F87" s="328">
        <f t="shared" si="9"/>
        <v>0</v>
      </c>
      <c r="G87" s="329">
        <f t="shared" si="10"/>
        <v>0</v>
      </c>
      <c r="H87" s="481"/>
      <c r="I87" s="330">
        <f t="shared" si="11"/>
        <v>0</v>
      </c>
      <c r="J87" s="557">
        <f t="shared" si="12"/>
        <v>0</v>
      </c>
      <c r="K87" s="326">
        <f t="shared" si="13"/>
        <v>0</v>
      </c>
    </row>
    <row r="88" spans="1:11" s="222" customFormat="1" ht="38.25" x14ac:dyDescent="0.2">
      <c r="A88" s="320" t="s">
        <v>2939</v>
      </c>
      <c r="B88" s="306"/>
      <c r="C88" s="472"/>
      <c r="D88" s="474"/>
      <c r="E88" s="480"/>
      <c r="F88" s="328">
        <f t="shared" si="9"/>
        <v>0</v>
      </c>
      <c r="G88" s="329">
        <f t="shared" si="10"/>
        <v>0</v>
      </c>
      <c r="H88" s="481"/>
      <c r="I88" s="330">
        <f t="shared" si="11"/>
        <v>0</v>
      </c>
      <c r="J88" s="557">
        <f t="shared" si="12"/>
        <v>0</v>
      </c>
      <c r="K88" s="326">
        <f t="shared" si="13"/>
        <v>0</v>
      </c>
    </row>
    <row r="89" spans="1:11" x14ac:dyDescent="0.2">
      <c r="A89" s="82"/>
      <c r="B89" s="306"/>
      <c r="C89" s="472"/>
      <c r="D89" s="474"/>
      <c r="E89" s="480"/>
      <c r="F89" s="101">
        <f t="shared" si="9"/>
        <v>0</v>
      </c>
      <c r="G89" s="102">
        <f t="shared" si="10"/>
        <v>0</v>
      </c>
      <c r="H89" s="481"/>
      <c r="I89" s="83">
        <f t="shared" si="11"/>
        <v>0</v>
      </c>
      <c r="J89" s="556">
        <f>K89</f>
        <v>0</v>
      </c>
      <c r="K89" s="255">
        <f t="shared" si="13"/>
        <v>0</v>
      </c>
    </row>
    <row r="90" spans="1:11" x14ac:dyDescent="0.2">
      <c r="A90" s="103"/>
      <c r="B90" s="858" t="s">
        <v>32</v>
      </c>
      <c r="C90" s="859"/>
      <c r="D90" s="104"/>
      <c r="E90" s="100"/>
      <c r="F90" s="101"/>
      <c r="G90" s="102"/>
      <c r="H90" s="105"/>
      <c r="I90" s="188">
        <f>ROUND(SUM(I80:I89),2)</f>
        <v>0</v>
      </c>
      <c r="K90" s="255"/>
    </row>
    <row r="91" spans="1:11" ht="5.25" customHeight="1" x14ac:dyDescent="0.2">
      <c r="A91" s="82"/>
      <c r="B91" s="106"/>
      <c r="C91" s="107"/>
      <c r="D91" s="107"/>
      <c r="E91" s="108"/>
      <c r="F91" s="109"/>
      <c r="G91" s="109"/>
      <c r="H91" s="109"/>
    </row>
    <row r="92" spans="1:11" x14ac:dyDescent="0.2">
      <c r="A92" s="91" t="s">
        <v>33</v>
      </c>
      <c r="B92" s="106"/>
      <c r="C92" s="107"/>
      <c r="D92" s="107"/>
      <c r="E92" s="107"/>
      <c r="F92" s="110"/>
      <c r="G92" s="110"/>
      <c r="H92" s="110"/>
    </row>
    <row r="93" spans="1:11" x14ac:dyDescent="0.2">
      <c r="A93" s="111" t="s">
        <v>2932</v>
      </c>
      <c r="B93" s="56"/>
      <c r="C93" s="112"/>
      <c r="D93" s="112"/>
      <c r="E93" s="112"/>
      <c r="F93" s="112"/>
      <c r="G93" s="112"/>
      <c r="H93" s="75"/>
    </row>
    <row r="94" spans="1:11" x14ac:dyDescent="0.2">
      <c r="A94" s="111" t="s">
        <v>34</v>
      </c>
      <c r="B94" s="56"/>
      <c r="C94" s="112"/>
      <c r="D94" s="112"/>
      <c r="E94" s="112"/>
      <c r="F94" s="112"/>
      <c r="G94" s="112"/>
      <c r="H94" s="75"/>
    </row>
    <row r="95" spans="1:11" x14ac:dyDescent="0.2">
      <c r="A95" s="113" t="s">
        <v>35</v>
      </c>
      <c r="B95" s="53"/>
      <c r="C95" s="58"/>
      <c r="D95" s="58"/>
      <c r="E95" s="58"/>
      <c r="F95" s="58"/>
      <c r="G95" s="58"/>
      <c r="H95" s="48"/>
    </row>
    <row r="96" spans="1:11" ht="13.5" thickBot="1" x14ac:dyDescent="0.25">
      <c r="A96" s="114" t="s">
        <v>36</v>
      </c>
      <c r="B96" s="115"/>
      <c r="C96" s="63"/>
      <c r="D96" s="63"/>
      <c r="E96" s="63"/>
      <c r="F96" s="63"/>
      <c r="G96" s="58"/>
      <c r="H96" s="48"/>
    </row>
    <row r="97" spans="1:11" ht="5.25" customHeight="1" thickBot="1" x14ac:dyDescent="0.25">
      <c r="A97" s="2"/>
      <c r="B97" s="2"/>
      <c r="C97" s="2"/>
      <c r="D97" s="2"/>
      <c r="E97" s="2"/>
      <c r="F97" s="2"/>
      <c r="G97" s="48"/>
      <c r="H97" s="48"/>
    </row>
    <row r="98" spans="1:11" ht="16.5" thickBot="1" x14ac:dyDescent="0.3">
      <c r="A98" s="205" t="s">
        <v>37</v>
      </c>
      <c r="B98" s="211"/>
      <c r="C98" s="211"/>
      <c r="D98" s="211"/>
      <c r="E98" s="208"/>
      <c r="F98" s="209"/>
      <c r="G98" s="10"/>
      <c r="H98" s="10"/>
    </row>
    <row r="99" spans="1:11" ht="6" customHeight="1" x14ac:dyDescent="0.25">
      <c r="A99" s="11"/>
      <c r="B99" s="75"/>
      <c r="C99" s="75"/>
      <c r="D99" s="75"/>
      <c r="E99" s="75"/>
      <c r="F99" s="210"/>
      <c r="G99" s="75"/>
      <c r="H99" s="75"/>
    </row>
    <row r="100" spans="1:11" ht="27.75" customHeight="1" x14ac:dyDescent="0.2">
      <c r="A100" s="117" t="s">
        <v>38</v>
      </c>
      <c r="B100" s="118"/>
      <c r="C100" s="118"/>
      <c r="D100" s="118"/>
      <c r="E100" s="118"/>
      <c r="F100" s="119"/>
      <c r="G100" s="120"/>
      <c r="H100" s="120"/>
    </row>
    <row r="101" spans="1:11" x14ac:dyDescent="0.2">
      <c r="A101" s="121" t="s">
        <v>39</v>
      </c>
      <c r="B101" s="122"/>
      <c r="C101" s="122"/>
      <c r="D101" s="122"/>
      <c r="E101" s="122"/>
      <c r="F101" s="123"/>
      <c r="G101" s="19"/>
      <c r="H101" s="19"/>
    </row>
    <row r="102" spans="1:11" ht="4.5" customHeight="1" x14ac:dyDescent="0.2">
      <c r="A102" s="20"/>
      <c r="B102" s="48"/>
      <c r="C102" s="48"/>
      <c r="D102" s="48"/>
      <c r="E102" s="48"/>
      <c r="F102" s="21"/>
      <c r="G102" s="48"/>
      <c r="H102" s="48"/>
    </row>
    <row r="103" spans="1:11" x14ac:dyDescent="0.2">
      <c r="A103" s="20" t="s">
        <v>14</v>
      </c>
      <c r="B103" s="87"/>
      <c r="C103" s="87"/>
      <c r="D103" s="87"/>
      <c r="E103" s="87"/>
      <c r="F103" s="124"/>
      <c r="G103" s="87"/>
      <c r="H103" s="19"/>
    </row>
    <row r="104" spans="1:11" ht="3.75" customHeight="1" x14ac:dyDescent="0.2">
      <c r="A104" s="25"/>
      <c r="B104" s="87"/>
      <c r="C104" s="87"/>
      <c r="D104" s="87"/>
      <c r="E104" s="87"/>
      <c r="F104" s="124"/>
      <c r="G104" s="87"/>
      <c r="H104" s="19"/>
    </row>
    <row r="105" spans="1:11" x14ac:dyDescent="0.2">
      <c r="A105" s="20" t="s">
        <v>40</v>
      </c>
      <c r="B105" s="19"/>
      <c r="C105" s="19"/>
      <c r="D105" s="19"/>
      <c r="E105" s="19"/>
      <c r="F105" s="31"/>
      <c r="G105" s="19"/>
      <c r="H105" s="19"/>
    </row>
    <row r="106" spans="1:11" ht="6" customHeight="1" x14ac:dyDescent="0.2">
      <c r="A106" s="20"/>
      <c r="B106" s="19"/>
      <c r="C106" s="19"/>
      <c r="D106" s="125"/>
      <c r="E106" s="19"/>
      <c r="F106" s="31"/>
      <c r="G106" s="19"/>
      <c r="H106" s="19"/>
    </row>
    <row r="107" spans="1:11" x14ac:dyDescent="0.2">
      <c r="A107" s="20"/>
      <c r="B107" s="126" t="s">
        <v>16</v>
      </c>
      <c r="C107" s="19" t="s">
        <v>41</v>
      </c>
      <c r="D107" s="19"/>
      <c r="E107" s="19"/>
      <c r="F107" s="31"/>
      <c r="G107" s="19"/>
      <c r="H107" s="19"/>
    </row>
    <row r="108" spans="1:11" ht="2.25" customHeight="1" x14ac:dyDescent="0.2">
      <c r="A108" s="88"/>
      <c r="B108" s="19"/>
      <c r="C108" s="19"/>
      <c r="D108" s="19"/>
      <c r="E108" s="19"/>
      <c r="F108" s="31"/>
      <c r="G108" s="19"/>
      <c r="H108" s="19"/>
    </row>
    <row r="109" spans="1:11" x14ac:dyDescent="0.2">
      <c r="A109" s="88"/>
      <c r="B109" s="126" t="s">
        <v>16</v>
      </c>
      <c r="C109" s="19" t="s">
        <v>42</v>
      </c>
      <c r="D109" s="19"/>
      <c r="E109" s="19"/>
      <c r="F109" s="31"/>
      <c r="G109" s="19"/>
      <c r="H109" s="19"/>
    </row>
    <row r="110" spans="1:11" ht="13.5" thickBot="1" x14ac:dyDescent="0.25">
      <c r="A110" s="91" t="s">
        <v>43</v>
      </c>
      <c r="B110" s="48"/>
      <c r="C110" s="48"/>
      <c r="D110" s="48"/>
      <c r="E110" s="48"/>
      <c r="F110" s="21"/>
      <c r="G110" s="48"/>
      <c r="H110" s="48"/>
    </row>
    <row r="111" spans="1:11" x14ac:dyDescent="0.2">
      <c r="A111" s="47"/>
      <c r="B111" s="860" t="s">
        <v>44</v>
      </c>
      <c r="C111" s="861"/>
      <c r="D111" s="127" t="s">
        <v>45</v>
      </c>
      <c r="E111" s="127" t="s">
        <v>46</v>
      </c>
      <c r="F111" s="128" t="s">
        <v>4</v>
      </c>
      <c r="G111" s="455" t="s">
        <v>2952</v>
      </c>
      <c r="H111" s="48"/>
    </row>
    <row r="112" spans="1:11" x14ac:dyDescent="0.2">
      <c r="A112" s="82"/>
      <c r="B112" s="315"/>
      <c r="C112" s="465"/>
      <c r="D112" s="443"/>
      <c r="E112" s="552"/>
      <c r="F112" s="474"/>
      <c r="G112" s="556">
        <f>K112</f>
        <v>0</v>
      </c>
      <c r="H112" s="48"/>
      <c r="K112" s="255">
        <f>F112</f>
        <v>0</v>
      </c>
    </row>
    <row r="113" spans="1:11" x14ac:dyDescent="0.2">
      <c r="A113" s="82"/>
      <c r="B113" s="315"/>
      <c r="C113" s="465"/>
      <c r="D113" s="443"/>
      <c r="E113" s="552"/>
      <c r="F113" s="474"/>
      <c r="G113" s="556">
        <f t="shared" ref="G113:G123" si="14">K113</f>
        <v>0</v>
      </c>
      <c r="H113" s="48"/>
      <c r="K113" s="255">
        <f t="shared" ref="K113:K123" si="15">F113</f>
        <v>0</v>
      </c>
    </row>
    <row r="114" spans="1:11" x14ac:dyDescent="0.2">
      <c r="A114" s="82"/>
      <c r="B114" s="315"/>
      <c r="C114" s="465"/>
      <c r="D114" s="443"/>
      <c r="E114" s="552"/>
      <c r="F114" s="474"/>
      <c r="G114" s="556">
        <f t="shared" si="14"/>
        <v>0</v>
      </c>
      <c r="H114" s="48"/>
      <c r="K114" s="255">
        <f t="shared" si="15"/>
        <v>0</v>
      </c>
    </row>
    <row r="115" spans="1:11" x14ac:dyDescent="0.2">
      <c r="A115" s="82"/>
      <c r="B115" s="315"/>
      <c r="C115" s="465"/>
      <c r="D115" s="443"/>
      <c r="E115" s="552"/>
      <c r="F115" s="474"/>
      <c r="G115" s="556">
        <f t="shared" si="14"/>
        <v>0</v>
      </c>
      <c r="H115" s="48"/>
      <c r="K115" s="255">
        <f t="shared" si="15"/>
        <v>0</v>
      </c>
    </row>
    <row r="116" spans="1:11" x14ac:dyDescent="0.2">
      <c r="A116" s="82"/>
      <c r="B116" s="315"/>
      <c r="C116" s="465"/>
      <c r="D116" s="443"/>
      <c r="E116" s="552"/>
      <c r="F116" s="474"/>
      <c r="G116" s="556">
        <f t="shared" si="14"/>
        <v>0</v>
      </c>
      <c r="H116" s="48"/>
      <c r="K116" s="255">
        <f t="shared" si="15"/>
        <v>0</v>
      </c>
    </row>
    <row r="117" spans="1:11" x14ac:dyDescent="0.2">
      <c r="A117" s="82"/>
      <c r="B117" s="315"/>
      <c r="C117" s="465"/>
      <c r="D117" s="443"/>
      <c r="E117" s="552"/>
      <c r="F117" s="474"/>
      <c r="G117" s="556">
        <f t="shared" si="14"/>
        <v>0</v>
      </c>
      <c r="H117" s="48"/>
      <c r="K117" s="255">
        <f t="shared" si="15"/>
        <v>0</v>
      </c>
    </row>
    <row r="118" spans="1:11" x14ac:dyDescent="0.2">
      <c r="A118" s="82"/>
      <c r="B118" s="315"/>
      <c r="C118" s="465"/>
      <c r="D118" s="443"/>
      <c r="E118" s="552"/>
      <c r="F118" s="474"/>
      <c r="G118" s="556">
        <f t="shared" si="14"/>
        <v>0</v>
      </c>
      <c r="H118" s="48"/>
      <c r="K118" s="255">
        <f t="shared" si="15"/>
        <v>0</v>
      </c>
    </row>
    <row r="119" spans="1:11" x14ac:dyDescent="0.2">
      <c r="A119" s="82"/>
      <c r="B119" s="315"/>
      <c r="C119" s="465"/>
      <c r="D119" s="443"/>
      <c r="E119" s="552"/>
      <c r="F119" s="474"/>
      <c r="G119" s="556">
        <f t="shared" si="14"/>
        <v>0</v>
      </c>
      <c r="H119" s="48"/>
      <c r="K119" s="255">
        <f t="shared" si="15"/>
        <v>0</v>
      </c>
    </row>
    <row r="120" spans="1:11" x14ac:dyDescent="0.2">
      <c r="A120" s="82"/>
      <c r="B120" s="315"/>
      <c r="C120" s="465"/>
      <c r="D120" s="443"/>
      <c r="E120" s="552"/>
      <c r="F120" s="474"/>
      <c r="G120" s="556">
        <f t="shared" si="14"/>
        <v>0</v>
      </c>
      <c r="H120" s="48"/>
      <c r="K120" s="255">
        <f t="shared" si="15"/>
        <v>0</v>
      </c>
    </row>
    <row r="121" spans="1:11" s="222" customFormat="1" x14ac:dyDescent="0.2">
      <c r="A121" s="327"/>
      <c r="B121" s="315"/>
      <c r="C121" s="501"/>
      <c r="D121" s="443"/>
      <c r="E121" s="552"/>
      <c r="F121" s="474"/>
      <c r="G121" s="557">
        <f t="shared" si="14"/>
        <v>0</v>
      </c>
      <c r="H121" s="286"/>
      <c r="K121" s="326">
        <f t="shared" si="15"/>
        <v>0</v>
      </c>
    </row>
    <row r="122" spans="1:11" s="222" customFormat="1" ht="38.25" x14ac:dyDescent="0.2">
      <c r="A122" s="320" t="s">
        <v>2939</v>
      </c>
      <c r="B122" s="315"/>
      <c r="C122" s="501"/>
      <c r="D122" s="443"/>
      <c r="E122" s="552"/>
      <c r="F122" s="474"/>
      <c r="G122" s="557">
        <f t="shared" si="14"/>
        <v>0</v>
      </c>
      <c r="H122" s="286"/>
      <c r="K122" s="326">
        <f t="shared" si="15"/>
        <v>0</v>
      </c>
    </row>
    <row r="123" spans="1:11" x14ac:dyDescent="0.2">
      <c r="A123" s="82"/>
      <c r="B123" s="315"/>
      <c r="C123" s="465"/>
      <c r="D123" s="443"/>
      <c r="E123" s="552"/>
      <c r="F123" s="474"/>
      <c r="G123" s="556">
        <f t="shared" si="14"/>
        <v>0</v>
      </c>
      <c r="H123" s="48"/>
      <c r="K123" s="255">
        <f t="shared" si="15"/>
        <v>0</v>
      </c>
    </row>
    <row r="124" spans="1:11" ht="13.5" thickBot="1" x14ac:dyDescent="0.25">
      <c r="A124" s="129"/>
      <c r="B124" s="850" t="s">
        <v>47</v>
      </c>
      <c r="C124" s="851"/>
      <c r="D124" s="130"/>
      <c r="E124" s="131"/>
      <c r="F124" s="476">
        <f>ROUND(SUM(F112:F123),2)</f>
        <v>0</v>
      </c>
      <c r="G124" s="48"/>
      <c r="H124" s="48"/>
    </row>
    <row r="125" spans="1:11" ht="5.25" customHeight="1" thickBot="1" x14ac:dyDescent="0.25">
      <c r="A125" s="132"/>
      <c r="B125" s="53"/>
      <c r="C125" s="133"/>
      <c r="D125" s="134"/>
      <c r="E125" s="134"/>
      <c r="F125" s="48"/>
      <c r="G125" s="48"/>
      <c r="H125" s="48"/>
    </row>
    <row r="126" spans="1:11" ht="13.5" thickBot="1" x14ac:dyDescent="0.25">
      <c r="A126" s="135"/>
      <c r="B126" s="136" t="s">
        <v>48</v>
      </c>
      <c r="C126" s="137"/>
      <c r="D126" s="137"/>
      <c r="E126" s="136"/>
      <c r="F126" s="138"/>
      <c r="G126" s="56"/>
      <c r="H126" s="56"/>
    </row>
    <row r="127" spans="1:11" ht="5.25" customHeight="1" thickBot="1" x14ac:dyDescent="0.25">
      <c r="A127" s="2"/>
      <c r="B127" s="2"/>
      <c r="C127" s="2"/>
      <c r="D127" s="2"/>
      <c r="E127" s="2"/>
      <c r="F127" s="2"/>
      <c r="G127" s="2"/>
      <c r="H127" s="2"/>
    </row>
    <row r="128" spans="1:11" ht="18.75" thickBot="1" x14ac:dyDescent="0.3">
      <c r="A128" s="205" t="s">
        <v>49</v>
      </c>
      <c r="B128" s="206"/>
      <c r="C128" s="206"/>
      <c r="D128" s="206"/>
      <c r="E128" s="208"/>
      <c r="F128" s="209"/>
      <c r="G128" s="10"/>
      <c r="H128" s="10"/>
    </row>
    <row r="129" spans="1:11" ht="5.25" customHeight="1" x14ac:dyDescent="0.25">
      <c r="A129" s="203"/>
      <c r="B129" s="139"/>
      <c r="C129" s="139"/>
      <c r="D129" s="139"/>
      <c r="E129" s="139"/>
      <c r="F129" s="204"/>
      <c r="G129" s="139"/>
      <c r="H129" s="139"/>
    </row>
    <row r="130" spans="1:11" x14ac:dyDescent="0.2">
      <c r="A130" s="20" t="s">
        <v>14</v>
      </c>
      <c r="B130" s="19"/>
      <c r="C130" s="19"/>
      <c r="D130" s="19"/>
      <c r="E130" s="19"/>
      <c r="F130" s="31"/>
      <c r="G130" s="19"/>
      <c r="H130" s="19"/>
    </row>
    <row r="131" spans="1:11" ht="3.75" customHeight="1" x14ac:dyDescent="0.2">
      <c r="A131" s="20"/>
      <c r="B131" s="19"/>
      <c r="C131" s="19"/>
      <c r="D131" s="19"/>
      <c r="E131" s="19"/>
      <c r="F131" s="31"/>
      <c r="G131" s="19"/>
      <c r="H131" s="19"/>
    </row>
    <row r="132" spans="1:11" x14ac:dyDescent="0.2">
      <c r="A132" s="140" t="s">
        <v>50</v>
      </c>
      <c r="B132" s="19"/>
      <c r="C132" s="19"/>
      <c r="D132" s="19"/>
      <c r="E132" s="19"/>
      <c r="F132" s="31"/>
      <c r="G132" s="19"/>
      <c r="H132" s="19"/>
    </row>
    <row r="133" spans="1:11" x14ac:dyDescent="0.2">
      <c r="A133" s="140" t="s">
        <v>51</v>
      </c>
      <c r="B133" s="19"/>
      <c r="C133" s="19"/>
      <c r="D133" s="19"/>
      <c r="E133" s="19"/>
      <c r="F133" s="31"/>
      <c r="G133" s="19"/>
      <c r="H133" s="19"/>
    </row>
    <row r="134" spans="1:11" ht="3.75" customHeight="1" x14ac:dyDescent="0.2">
      <c r="A134" s="140"/>
      <c r="B134" s="141"/>
      <c r="C134" s="19"/>
      <c r="D134" s="19"/>
      <c r="E134" s="19"/>
      <c r="F134" s="31"/>
      <c r="G134" s="19"/>
      <c r="H134" s="19"/>
    </row>
    <row r="135" spans="1:11" x14ac:dyDescent="0.2">
      <c r="A135" s="20"/>
      <c r="B135" s="126" t="s">
        <v>16</v>
      </c>
      <c r="C135" s="19" t="s">
        <v>52</v>
      </c>
      <c r="D135" s="19"/>
      <c r="E135" s="19"/>
      <c r="F135" s="31"/>
      <c r="G135" s="19"/>
      <c r="H135" s="19"/>
    </row>
    <row r="136" spans="1:11" ht="5.25" customHeight="1" x14ac:dyDescent="0.25">
      <c r="A136" s="142"/>
      <c r="B136" s="19"/>
      <c r="C136" s="143"/>
      <c r="D136" s="48"/>
      <c r="E136" s="48"/>
      <c r="F136" s="144"/>
      <c r="G136" s="48"/>
      <c r="H136" s="48"/>
    </row>
    <row r="137" spans="1:11" ht="14.25" x14ac:dyDescent="0.2">
      <c r="A137" s="142"/>
      <c r="B137" s="126" t="s">
        <v>16</v>
      </c>
      <c r="C137" s="19" t="s">
        <v>53</v>
      </c>
      <c r="D137" s="19"/>
      <c r="E137" s="19"/>
      <c r="F137" s="31"/>
      <c r="G137" s="48"/>
      <c r="H137" s="48"/>
    </row>
    <row r="138" spans="1:11" x14ac:dyDescent="0.2">
      <c r="A138" s="91" t="s">
        <v>54</v>
      </c>
      <c r="B138" s="145"/>
      <c r="C138" s="48"/>
      <c r="D138" s="146"/>
      <c r="E138" s="145"/>
      <c r="F138" s="147"/>
      <c r="G138" s="48"/>
      <c r="H138" s="48"/>
    </row>
    <row r="139" spans="1:11" x14ac:dyDescent="0.2">
      <c r="A139" s="47"/>
      <c r="B139" s="821" t="s">
        <v>55</v>
      </c>
      <c r="C139" s="822"/>
      <c r="D139" s="821" t="s">
        <v>56</v>
      </c>
      <c r="E139" s="822"/>
      <c r="F139" s="148" t="s">
        <v>4</v>
      </c>
      <c r="G139" s="455" t="s">
        <v>2952</v>
      </c>
      <c r="H139" s="48"/>
    </row>
    <row r="140" spans="1:11" x14ac:dyDescent="0.2">
      <c r="A140" s="47"/>
      <c r="B140" s="316"/>
      <c r="C140" s="465"/>
      <c r="D140" s="316"/>
      <c r="E140" s="465"/>
      <c r="F140" s="474"/>
      <c r="G140" s="556">
        <f>K140</f>
        <v>0</v>
      </c>
      <c r="H140" s="48"/>
      <c r="K140" s="255">
        <f t="shared" ref="K140:K153" si="16">F140</f>
        <v>0</v>
      </c>
    </row>
    <row r="141" spans="1:11" x14ac:dyDescent="0.2">
      <c r="A141" s="47"/>
      <c r="B141" s="316"/>
      <c r="C141" s="465"/>
      <c r="D141" s="316"/>
      <c r="E141" s="465"/>
      <c r="F141" s="474"/>
      <c r="G141" s="556">
        <f t="shared" ref="G141:G153" si="17">K141</f>
        <v>0</v>
      </c>
      <c r="H141" s="48"/>
      <c r="K141" s="255">
        <f t="shared" si="16"/>
        <v>0</v>
      </c>
    </row>
    <row r="142" spans="1:11" x14ac:dyDescent="0.2">
      <c r="A142" s="47"/>
      <c r="B142" s="316"/>
      <c r="C142" s="465"/>
      <c r="D142" s="317"/>
      <c r="E142" s="465"/>
      <c r="F142" s="474"/>
      <c r="G142" s="556">
        <f t="shared" si="17"/>
        <v>0</v>
      </c>
      <c r="H142" s="48"/>
      <c r="K142" s="255">
        <f t="shared" si="16"/>
        <v>0</v>
      </c>
    </row>
    <row r="143" spans="1:11" x14ac:dyDescent="0.2">
      <c r="A143" s="47"/>
      <c r="B143" s="316"/>
      <c r="C143" s="465"/>
      <c r="D143" s="318"/>
      <c r="E143" s="465"/>
      <c r="F143" s="474"/>
      <c r="G143" s="556">
        <f t="shared" si="17"/>
        <v>0</v>
      </c>
      <c r="H143" s="48"/>
      <c r="K143" s="255">
        <f t="shared" si="16"/>
        <v>0</v>
      </c>
    </row>
    <row r="144" spans="1:11" x14ac:dyDescent="0.2">
      <c r="A144" s="47"/>
      <c r="B144" s="316"/>
      <c r="C144" s="465"/>
      <c r="D144" s="316"/>
      <c r="E144" s="465"/>
      <c r="F144" s="474"/>
      <c r="G144" s="556">
        <f t="shared" si="17"/>
        <v>0</v>
      </c>
      <c r="H144" s="48"/>
      <c r="K144" s="255">
        <f t="shared" si="16"/>
        <v>0</v>
      </c>
    </row>
    <row r="145" spans="1:11" x14ac:dyDescent="0.2">
      <c r="A145" s="47"/>
      <c r="B145" s="316"/>
      <c r="C145" s="465"/>
      <c r="D145" s="316"/>
      <c r="E145" s="465"/>
      <c r="F145" s="474"/>
      <c r="G145" s="556">
        <f t="shared" si="17"/>
        <v>0</v>
      </c>
      <c r="H145" s="48"/>
      <c r="K145" s="255">
        <f t="shared" si="16"/>
        <v>0</v>
      </c>
    </row>
    <row r="146" spans="1:11" x14ac:dyDescent="0.2">
      <c r="A146" s="47"/>
      <c r="B146" s="316"/>
      <c r="C146" s="465"/>
      <c r="D146" s="316"/>
      <c r="E146" s="465"/>
      <c r="F146" s="474"/>
      <c r="G146" s="556">
        <f t="shared" si="17"/>
        <v>0</v>
      </c>
      <c r="H146" s="48"/>
      <c r="K146" s="255">
        <f t="shared" si="16"/>
        <v>0</v>
      </c>
    </row>
    <row r="147" spans="1:11" x14ac:dyDescent="0.2">
      <c r="A147" s="47"/>
      <c r="B147" s="316"/>
      <c r="C147" s="465"/>
      <c r="D147" s="316"/>
      <c r="E147" s="465"/>
      <c r="F147" s="474"/>
      <c r="G147" s="556">
        <f t="shared" si="17"/>
        <v>0</v>
      </c>
      <c r="H147" s="48"/>
      <c r="K147" s="255">
        <f t="shared" si="16"/>
        <v>0</v>
      </c>
    </row>
    <row r="148" spans="1:11" x14ac:dyDescent="0.2">
      <c r="A148" s="47"/>
      <c r="B148" s="316"/>
      <c r="C148" s="465"/>
      <c r="D148" s="316"/>
      <c r="E148" s="465"/>
      <c r="F148" s="474"/>
      <c r="G148" s="556">
        <f t="shared" si="17"/>
        <v>0</v>
      </c>
      <c r="H148" s="48"/>
      <c r="K148" s="255">
        <f t="shared" si="16"/>
        <v>0</v>
      </c>
    </row>
    <row r="149" spans="1:11" x14ac:dyDescent="0.2">
      <c r="A149" s="47"/>
      <c r="B149" s="316"/>
      <c r="C149" s="465"/>
      <c r="D149" s="316"/>
      <c r="E149" s="465"/>
      <c r="F149" s="474"/>
      <c r="G149" s="556">
        <f t="shared" si="17"/>
        <v>0</v>
      </c>
      <c r="H149" s="48"/>
      <c r="K149" s="255">
        <f t="shared" si="16"/>
        <v>0</v>
      </c>
    </row>
    <row r="150" spans="1:11" x14ac:dyDescent="0.2">
      <c r="A150" s="47"/>
      <c r="B150" s="316"/>
      <c r="C150" s="465"/>
      <c r="D150" s="316"/>
      <c r="E150" s="465"/>
      <c r="F150" s="474"/>
      <c r="G150" s="556">
        <f t="shared" si="17"/>
        <v>0</v>
      </c>
      <c r="H150" s="48"/>
      <c r="K150" s="255">
        <f t="shared" si="16"/>
        <v>0</v>
      </c>
    </row>
    <row r="151" spans="1:11" s="222" customFormat="1" x14ac:dyDescent="0.2">
      <c r="A151" s="284"/>
      <c r="B151" s="316"/>
      <c r="C151" s="501"/>
      <c r="D151" s="316"/>
      <c r="E151" s="501"/>
      <c r="F151" s="474"/>
      <c r="G151" s="557">
        <f t="shared" si="17"/>
        <v>0</v>
      </c>
      <c r="H151" s="286"/>
      <c r="K151" s="326">
        <f t="shared" si="16"/>
        <v>0</v>
      </c>
    </row>
    <row r="152" spans="1:11" s="222" customFormat="1" ht="38.25" x14ac:dyDescent="0.2">
      <c r="A152" s="320" t="s">
        <v>2939</v>
      </c>
      <c r="B152" s="316"/>
      <c r="C152" s="501"/>
      <c r="D152" s="316"/>
      <c r="E152" s="501"/>
      <c r="F152" s="474"/>
      <c r="G152" s="557">
        <f t="shared" si="17"/>
        <v>0</v>
      </c>
      <c r="H152" s="286"/>
      <c r="K152" s="326">
        <f t="shared" si="16"/>
        <v>0</v>
      </c>
    </row>
    <row r="153" spans="1:11" x14ac:dyDescent="0.2">
      <c r="A153" s="47"/>
      <c r="B153" s="316"/>
      <c r="C153" s="465"/>
      <c r="D153" s="316"/>
      <c r="E153" s="465"/>
      <c r="F153" s="474"/>
      <c r="G153" s="556">
        <f t="shared" si="17"/>
        <v>0</v>
      </c>
      <c r="H153" s="48"/>
      <c r="K153" s="255">
        <f t="shared" si="16"/>
        <v>0</v>
      </c>
    </row>
    <row r="154" spans="1:11" ht="13.5" thickBot="1" x14ac:dyDescent="0.25">
      <c r="A154" s="149"/>
      <c r="B154" s="854" t="s">
        <v>57</v>
      </c>
      <c r="C154" s="855"/>
      <c r="D154" s="150"/>
      <c r="E154" s="151"/>
      <c r="F154" s="476">
        <f>ROUND(SUM(F140:F153),2)</f>
        <v>0</v>
      </c>
      <c r="G154" s="48"/>
      <c r="H154" s="48"/>
    </row>
    <row r="155" spans="1:11" ht="1.5" customHeight="1" thickBot="1" x14ac:dyDescent="0.25">
      <c r="A155" s="152"/>
      <c r="B155" s="48"/>
      <c r="C155" s="48"/>
      <c r="D155" s="48"/>
      <c r="E155" s="48"/>
      <c r="F155" s="48"/>
      <c r="G155" s="48"/>
      <c r="H155" s="48"/>
    </row>
    <row r="156" spans="1:11" ht="13.5" thickBot="1" x14ac:dyDescent="0.25">
      <c r="A156" s="135"/>
      <c r="B156" s="136" t="s">
        <v>58</v>
      </c>
      <c r="C156" s="137"/>
      <c r="D156" s="137"/>
      <c r="E156" s="136"/>
      <c r="F156" s="138"/>
      <c r="G156" s="56"/>
      <c r="H156" s="56"/>
    </row>
    <row r="157" spans="1:11" ht="4.5" customHeight="1" thickBot="1" x14ac:dyDescent="0.25">
      <c r="A157" s="2"/>
      <c r="B157" s="2"/>
      <c r="C157" s="2"/>
      <c r="D157" s="2"/>
      <c r="E157" s="2"/>
      <c r="F157" s="2"/>
      <c r="G157" s="2"/>
      <c r="H157" s="2"/>
    </row>
    <row r="158" spans="1:11" ht="18.75" thickBot="1" x14ac:dyDescent="0.3">
      <c r="A158" s="205" t="s">
        <v>59</v>
      </c>
      <c r="B158" s="206"/>
      <c r="C158" s="206"/>
      <c r="D158" s="207"/>
      <c r="E158" s="208"/>
      <c r="F158" s="209"/>
      <c r="G158" s="10"/>
      <c r="H158" s="10"/>
    </row>
    <row r="159" spans="1:11" ht="5.25" customHeight="1" x14ac:dyDescent="0.25">
      <c r="A159" s="203"/>
      <c r="B159" s="139"/>
      <c r="C159" s="139"/>
      <c r="D159" s="139"/>
      <c r="E159" s="139"/>
      <c r="F159" s="204"/>
      <c r="G159" s="139"/>
      <c r="H159" s="139"/>
    </row>
    <row r="160" spans="1:11" x14ac:dyDescent="0.2">
      <c r="A160" s="20" t="s">
        <v>14</v>
      </c>
      <c r="B160" s="19"/>
      <c r="C160" s="19"/>
      <c r="D160" s="19"/>
      <c r="E160" s="19"/>
      <c r="F160" s="31"/>
      <c r="G160" s="19"/>
      <c r="H160" s="19"/>
    </row>
    <row r="161" spans="1:11" x14ac:dyDescent="0.2">
      <c r="A161" s="140" t="s">
        <v>60</v>
      </c>
      <c r="B161" s="19"/>
      <c r="C161" s="19"/>
      <c r="D161" s="19"/>
      <c r="E161" s="19"/>
      <c r="F161" s="31"/>
      <c r="G161" s="19"/>
      <c r="H161" s="19"/>
    </row>
    <row r="162" spans="1:11" ht="3" customHeight="1" x14ac:dyDescent="0.2">
      <c r="A162" s="140"/>
      <c r="B162" s="141"/>
      <c r="C162" s="19"/>
      <c r="D162" s="19"/>
      <c r="E162" s="19"/>
      <c r="F162" s="31"/>
      <c r="G162" s="19"/>
      <c r="H162" s="19"/>
    </row>
    <row r="163" spans="1:11" x14ac:dyDescent="0.2">
      <c r="A163" s="47"/>
      <c r="B163" s="126" t="s">
        <v>16</v>
      </c>
      <c r="C163" s="19" t="s">
        <v>61</v>
      </c>
      <c r="D163" s="19"/>
      <c r="E163" s="19"/>
      <c r="F163" s="31"/>
      <c r="G163" s="19"/>
      <c r="H163" s="19"/>
    </row>
    <row r="164" spans="1:11" ht="2.25" customHeight="1" x14ac:dyDescent="0.2">
      <c r="A164" s="47"/>
      <c r="B164" s="48"/>
      <c r="C164" s="48"/>
      <c r="D164" s="48"/>
      <c r="E164" s="19"/>
      <c r="F164" s="31"/>
      <c r="G164" s="19"/>
      <c r="H164" s="19"/>
    </row>
    <row r="165" spans="1:11" ht="14.25" x14ac:dyDescent="0.2">
      <c r="A165" s="142"/>
      <c r="B165" s="126" t="s">
        <v>16</v>
      </c>
      <c r="C165" s="19" t="s">
        <v>62</v>
      </c>
      <c r="D165" s="19"/>
      <c r="E165" s="19"/>
      <c r="F165" s="21"/>
      <c r="G165" s="48"/>
      <c r="H165" s="48"/>
    </row>
    <row r="166" spans="1:11" ht="14.25" x14ac:dyDescent="0.2">
      <c r="A166" s="142"/>
      <c r="B166" s="126"/>
      <c r="C166" s="19" t="s">
        <v>63</v>
      </c>
      <c r="D166" s="19"/>
      <c r="E166" s="19"/>
      <c r="F166" s="21"/>
      <c r="G166" s="48"/>
      <c r="H166" s="48"/>
    </row>
    <row r="167" spans="1:11" x14ac:dyDescent="0.2">
      <c r="A167" s="91" t="s">
        <v>64</v>
      </c>
      <c r="B167" s="48"/>
      <c r="C167" s="48"/>
      <c r="D167" s="146"/>
      <c r="E167" s="48"/>
      <c r="F167" s="21"/>
      <c r="G167" s="48"/>
      <c r="H167" s="48"/>
    </row>
    <row r="168" spans="1:11" x14ac:dyDescent="0.2">
      <c r="A168" s="47"/>
      <c r="B168" s="97" t="s">
        <v>65</v>
      </c>
      <c r="C168" s="97" t="s">
        <v>66</v>
      </c>
      <c r="D168" s="153" t="s">
        <v>4</v>
      </c>
      <c r="E168" s="455" t="s">
        <v>2952</v>
      </c>
      <c r="F168" s="21"/>
      <c r="G168" s="48"/>
      <c r="H168" s="48"/>
    </row>
    <row r="169" spans="1:11" x14ac:dyDescent="0.2">
      <c r="A169" s="47"/>
      <c r="B169" s="323"/>
      <c r="C169" s="321">
        <v>4.5</v>
      </c>
      <c r="D169" s="322">
        <f>B169*C169</f>
        <v>0</v>
      </c>
      <c r="E169" s="556">
        <f>K169</f>
        <v>0</v>
      </c>
      <c r="F169" s="21"/>
      <c r="G169" s="48"/>
      <c r="H169" s="48"/>
      <c r="K169" s="255">
        <f>D169</f>
        <v>0</v>
      </c>
    </row>
    <row r="170" spans="1:11" x14ac:dyDescent="0.2">
      <c r="A170" s="47"/>
      <c r="B170" s="323"/>
      <c r="C170" s="321">
        <v>4.5</v>
      </c>
      <c r="D170" s="322">
        <f t="shared" ref="D170:D178" si="18">B170*C170</f>
        <v>0</v>
      </c>
      <c r="E170" s="556">
        <f t="shared" ref="E170:E178" si="19">K170</f>
        <v>0</v>
      </c>
      <c r="F170" s="21"/>
      <c r="G170" s="48"/>
      <c r="H170" s="48"/>
      <c r="K170" s="255">
        <f t="shared" ref="K170:K178" si="20">D170</f>
        <v>0</v>
      </c>
    </row>
    <row r="171" spans="1:11" x14ac:dyDescent="0.2">
      <c r="A171" s="47"/>
      <c r="B171" s="323"/>
      <c r="C171" s="321">
        <v>4.5</v>
      </c>
      <c r="D171" s="322">
        <f t="shared" si="18"/>
        <v>0</v>
      </c>
      <c r="E171" s="556">
        <f t="shared" si="19"/>
        <v>0</v>
      </c>
      <c r="F171" s="21"/>
      <c r="G171" s="48"/>
      <c r="H171" s="48"/>
      <c r="K171" s="255">
        <f t="shared" si="20"/>
        <v>0</v>
      </c>
    </row>
    <row r="172" spans="1:11" x14ac:dyDescent="0.2">
      <c r="A172" s="47"/>
      <c r="B172" s="323"/>
      <c r="C172" s="321">
        <v>4.5</v>
      </c>
      <c r="D172" s="322">
        <f t="shared" si="18"/>
        <v>0</v>
      </c>
      <c r="E172" s="556">
        <f t="shared" si="19"/>
        <v>0</v>
      </c>
      <c r="F172" s="21"/>
      <c r="G172" s="48"/>
      <c r="H172" s="48"/>
      <c r="K172" s="255">
        <f t="shared" si="20"/>
        <v>0</v>
      </c>
    </row>
    <row r="173" spans="1:11" x14ac:dyDescent="0.2">
      <c r="A173" s="47"/>
      <c r="B173" s="323"/>
      <c r="C173" s="321">
        <v>4.5</v>
      </c>
      <c r="D173" s="322">
        <f t="shared" si="18"/>
        <v>0</v>
      </c>
      <c r="E173" s="556">
        <f t="shared" si="19"/>
        <v>0</v>
      </c>
      <c r="F173" s="21"/>
      <c r="G173" s="48"/>
      <c r="H173" s="48"/>
      <c r="K173" s="255">
        <f t="shared" si="20"/>
        <v>0</v>
      </c>
    </row>
    <row r="174" spans="1:11" x14ac:dyDescent="0.2">
      <c r="A174" s="47"/>
      <c r="B174" s="323"/>
      <c r="C174" s="321">
        <v>4.5</v>
      </c>
      <c r="D174" s="322">
        <f t="shared" si="18"/>
        <v>0</v>
      </c>
      <c r="E174" s="556">
        <f t="shared" si="19"/>
        <v>0</v>
      </c>
      <c r="F174" s="21"/>
      <c r="G174" s="48"/>
      <c r="H174" s="48"/>
      <c r="K174" s="255">
        <f t="shared" si="20"/>
        <v>0</v>
      </c>
    </row>
    <row r="175" spans="1:11" x14ac:dyDescent="0.2">
      <c r="A175" s="47"/>
      <c r="B175" s="323"/>
      <c r="C175" s="321">
        <v>4.5</v>
      </c>
      <c r="D175" s="322">
        <f t="shared" si="18"/>
        <v>0</v>
      </c>
      <c r="E175" s="556">
        <f t="shared" si="19"/>
        <v>0</v>
      </c>
      <c r="F175" s="21"/>
      <c r="G175" s="48"/>
      <c r="H175" s="48"/>
      <c r="K175" s="255">
        <f t="shared" si="20"/>
        <v>0</v>
      </c>
    </row>
    <row r="176" spans="1:11" s="222" customFormat="1" x14ac:dyDescent="0.2">
      <c r="A176" s="284"/>
      <c r="B176" s="323"/>
      <c r="C176" s="324">
        <v>4.5</v>
      </c>
      <c r="D176" s="325">
        <f t="shared" si="18"/>
        <v>0</v>
      </c>
      <c r="E176" s="557">
        <f t="shared" si="19"/>
        <v>0</v>
      </c>
      <c r="F176" s="287"/>
      <c r="G176" s="286"/>
      <c r="H176" s="286"/>
      <c r="K176" s="326">
        <f t="shared" si="20"/>
        <v>0</v>
      </c>
    </row>
    <row r="177" spans="1:11" s="222" customFormat="1" ht="38.25" x14ac:dyDescent="0.2">
      <c r="A177" s="320" t="s">
        <v>2939</v>
      </c>
      <c r="B177" s="323"/>
      <c r="C177" s="324">
        <v>4.5</v>
      </c>
      <c r="D177" s="325">
        <f t="shared" si="18"/>
        <v>0</v>
      </c>
      <c r="E177" s="557">
        <f t="shared" si="19"/>
        <v>0</v>
      </c>
      <c r="F177" s="287"/>
      <c r="G177" s="286"/>
      <c r="H177" s="286"/>
      <c r="K177" s="326">
        <f t="shared" si="20"/>
        <v>0</v>
      </c>
    </row>
    <row r="178" spans="1:11" x14ac:dyDescent="0.2">
      <c r="A178" s="47"/>
      <c r="B178" s="323"/>
      <c r="C178" s="321">
        <v>4.5</v>
      </c>
      <c r="D178" s="322">
        <f t="shared" si="18"/>
        <v>0</v>
      </c>
      <c r="E178" s="556">
        <f t="shared" si="19"/>
        <v>0</v>
      </c>
      <c r="F178" s="21"/>
      <c r="G178" s="48"/>
      <c r="H178" s="48"/>
      <c r="K178" s="255">
        <f t="shared" si="20"/>
        <v>0</v>
      </c>
    </row>
    <row r="179" spans="1:11" ht="13.5" thickBot="1" x14ac:dyDescent="0.25">
      <c r="A179" s="149"/>
      <c r="B179" s="154" t="s">
        <v>67</v>
      </c>
      <c r="C179" s="155"/>
      <c r="D179" s="156">
        <f>ROUND(SUM(D169:D178),2)</f>
        <v>0</v>
      </c>
      <c r="E179" s="116"/>
      <c r="F179" s="157"/>
      <c r="G179" s="48"/>
      <c r="H179" s="48"/>
    </row>
    <row r="180" spans="1:11" ht="5.25" customHeight="1" thickBot="1" x14ac:dyDescent="0.25">
      <c r="A180" s="152"/>
      <c r="B180" s="48"/>
      <c r="C180" s="48"/>
      <c r="D180" s="48"/>
      <c r="E180" s="48"/>
      <c r="F180" s="48"/>
      <c r="G180" s="48"/>
      <c r="H180" s="48"/>
    </row>
    <row r="181" spans="1:11" ht="13.5" thickBot="1" x14ac:dyDescent="0.25">
      <c r="A181" s="135"/>
      <c r="B181" s="136" t="s">
        <v>68</v>
      </c>
      <c r="C181" s="158"/>
      <c r="D181" s="158"/>
      <c r="E181" s="158"/>
      <c r="F181" s="138"/>
      <c r="G181" s="56"/>
      <c r="H181" s="56"/>
      <c r="K181" s="256">
        <f>ROUND(SUM(K25:K180),2)</f>
        <v>0</v>
      </c>
    </row>
    <row r="182" spans="1:11" ht="4.5" customHeight="1" x14ac:dyDescent="0.2">
      <c r="A182" s="2"/>
      <c r="B182" s="2"/>
      <c r="C182" s="2"/>
      <c r="D182" s="2"/>
      <c r="E182" s="2"/>
      <c r="F182" s="2"/>
      <c r="G182" s="2"/>
      <c r="H182" s="2"/>
    </row>
    <row r="183" spans="1:11" ht="15.75" x14ac:dyDescent="0.25">
      <c r="A183" s="159" t="s">
        <v>69</v>
      </c>
      <c r="B183" s="160"/>
      <c r="C183" s="161"/>
      <c r="D183" s="162"/>
      <c r="E183" s="162"/>
      <c r="F183" s="163"/>
      <c r="G183" s="164"/>
      <c r="H183" s="2"/>
    </row>
    <row r="184" spans="1:11" ht="4.5" customHeight="1" x14ac:dyDescent="0.2">
      <c r="A184" s="152"/>
      <c r="B184" s="48"/>
      <c r="C184" s="48"/>
      <c r="D184" s="48"/>
      <c r="E184" s="10"/>
      <c r="F184" s="48"/>
      <c r="G184" s="165"/>
      <c r="H184" s="2"/>
    </row>
    <row r="185" spans="1:11" x14ac:dyDescent="0.2">
      <c r="A185" s="166" t="s">
        <v>70</v>
      </c>
      <c r="B185" s="167"/>
      <c r="C185" s="167"/>
      <c r="D185" s="167"/>
      <c r="E185" s="168"/>
      <c r="F185" s="167"/>
      <c r="G185" s="169"/>
      <c r="H185" s="2"/>
    </row>
    <row r="186" spans="1:11" ht="3.75" customHeight="1" x14ac:dyDescent="0.2">
      <c r="A186" s="170"/>
      <c r="B186" s="48"/>
      <c r="C186" s="48"/>
      <c r="D186" s="48"/>
      <c r="E186" s="10"/>
      <c r="F186" s="48"/>
      <c r="G186" s="165"/>
      <c r="H186" s="2"/>
    </row>
    <row r="187" spans="1:11" x14ac:dyDescent="0.2">
      <c r="A187" s="171" t="s">
        <v>71</v>
      </c>
      <c r="B187" s="48"/>
      <c r="C187" s="48"/>
      <c r="D187" s="48"/>
      <c r="E187" s="10"/>
      <c r="F187" s="48"/>
      <c r="G187" s="165"/>
      <c r="H187" s="2"/>
    </row>
    <row r="188" spans="1:11" ht="3.75" customHeight="1" x14ac:dyDescent="0.2">
      <c r="A188" s="171"/>
      <c r="B188" s="48"/>
      <c r="C188" s="48"/>
      <c r="D188" s="48"/>
      <c r="E188" s="10"/>
      <c r="F188" s="48"/>
      <c r="G188" s="165"/>
      <c r="H188" s="2"/>
    </row>
    <row r="189" spans="1:11" x14ac:dyDescent="0.2">
      <c r="A189" s="171" t="s">
        <v>72</v>
      </c>
      <c r="B189" s="48"/>
      <c r="C189" s="48"/>
      <c r="D189" s="48"/>
      <c r="E189" s="10"/>
      <c r="F189" s="48"/>
      <c r="G189" s="165"/>
      <c r="H189" s="2"/>
    </row>
    <row r="190" spans="1:11" ht="6" customHeight="1" x14ac:dyDescent="0.2">
      <c r="A190" s="152"/>
      <c r="B190" s="48"/>
      <c r="C190" s="48"/>
      <c r="D190" s="48"/>
      <c r="E190" s="172"/>
      <c r="F190" s="48"/>
      <c r="G190" s="165"/>
      <c r="H190" s="2"/>
    </row>
    <row r="191" spans="1:11" x14ac:dyDescent="0.2">
      <c r="A191" s="2"/>
      <c r="B191" s="173" t="s">
        <v>73</v>
      </c>
      <c r="C191" s="174"/>
      <c r="D191" s="174"/>
      <c r="E191" s="160"/>
      <c r="F191" s="252"/>
      <c r="G191" s="165"/>
      <c r="H191" s="2"/>
    </row>
    <row r="192" spans="1:11" x14ac:dyDescent="0.2">
      <c r="A192" s="2"/>
      <c r="B192" s="175" t="s">
        <v>74</v>
      </c>
      <c r="C192" s="176" t="s">
        <v>75</v>
      </c>
      <c r="D192" s="819" t="s">
        <v>76</v>
      </c>
      <c r="E192" s="820"/>
      <c r="F192" s="253" t="s">
        <v>75</v>
      </c>
      <c r="G192" s="165"/>
      <c r="H192" s="2"/>
    </row>
    <row r="193" spans="1:14" s="290" customFormat="1" x14ac:dyDescent="0.2">
      <c r="A193" s="301"/>
      <c r="B193" s="302" t="s">
        <v>2929</v>
      </c>
      <c r="C193" s="288">
        <f>G35+F62</f>
        <v>0</v>
      </c>
      <c r="D193" s="821" t="s">
        <v>77</v>
      </c>
      <c r="E193" s="822"/>
      <c r="F193" s="471"/>
      <c r="G193" s="304"/>
      <c r="H193" s="301"/>
    </row>
    <row r="194" spans="1:14" s="290" customFormat="1" ht="26.25" customHeight="1" x14ac:dyDescent="0.2">
      <c r="A194" s="301"/>
      <c r="B194" s="307" t="s">
        <v>79</v>
      </c>
      <c r="C194" s="288">
        <f>I90</f>
        <v>0</v>
      </c>
      <c r="D194" s="821" t="s">
        <v>78</v>
      </c>
      <c r="E194" s="822"/>
      <c r="F194" s="303"/>
      <c r="G194" s="304"/>
      <c r="H194" s="301"/>
    </row>
    <row r="195" spans="1:14" s="290" customFormat="1" x14ac:dyDescent="0.2">
      <c r="A195" s="301"/>
      <c r="B195" s="308" t="s">
        <v>80</v>
      </c>
      <c r="C195" s="288">
        <f>F124</f>
        <v>0</v>
      </c>
      <c r="D195" s="316"/>
      <c r="E195" s="465"/>
      <c r="F195" s="473"/>
      <c r="G195" s="304"/>
      <c r="H195" s="301"/>
    </row>
    <row r="196" spans="1:14" s="290" customFormat="1" ht="13.5" customHeight="1" x14ac:dyDescent="0.2">
      <c r="A196" s="312"/>
      <c r="B196" s="308" t="s">
        <v>81</v>
      </c>
      <c r="C196" s="288">
        <f>F154</f>
        <v>0</v>
      </c>
      <c r="D196" s="316"/>
      <c r="E196" s="465"/>
      <c r="F196" s="473"/>
      <c r="G196" s="313"/>
      <c r="H196" s="312"/>
      <c r="I196" s="314"/>
      <c r="J196" s="314"/>
      <c r="K196" s="314"/>
      <c r="L196" s="314"/>
      <c r="M196" s="314"/>
      <c r="N196" s="314"/>
    </row>
    <row r="197" spans="1:14" s="290" customFormat="1" x14ac:dyDescent="0.2">
      <c r="A197" s="301"/>
      <c r="B197" s="308" t="s">
        <v>82</v>
      </c>
      <c r="C197" s="288">
        <f>D179</f>
        <v>0</v>
      </c>
      <c r="D197" s="316"/>
      <c r="E197" s="465"/>
      <c r="F197" s="473"/>
      <c r="G197" s="304"/>
      <c r="H197" s="301"/>
    </row>
    <row r="198" spans="1:14" s="290" customFormat="1" x14ac:dyDescent="0.2">
      <c r="A198" s="301"/>
      <c r="B198" s="415"/>
      <c r="C198" s="415"/>
      <c r="D198" s="316"/>
      <c r="E198" s="465"/>
      <c r="F198" s="473"/>
      <c r="G198" s="304"/>
      <c r="H198" s="301"/>
    </row>
    <row r="199" spans="1:14" s="290" customFormat="1" x14ac:dyDescent="0.2">
      <c r="A199" s="301"/>
      <c r="B199" s="309"/>
      <c r="C199" s="365"/>
      <c r="D199" s="316"/>
      <c r="E199" s="465"/>
      <c r="F199" s="473"/>
      <c r="G199" s="304"/>
      <c r="H199" s="301"/>
    </row>
    <row r="200" spans="1:14" s="290" customFormat="1" x14ac:dyDescent="0.2">
      <c r="A200" s="301"/>
      <c r="B200" s="310"/>
      <c r="C200" s="288"/>
      <c r="D200" s="821" t="s">
        <v>83</v>
      </c>
      <c r="E200" s="822"/>
      <c r="F200" s="303"/>
      <c r="G200" s="304"/>
      <c r="H200" s="301"/>
    </row>
    <row r="201" spans="1:14" s="290" customFormat="1" x14ac:dyDescent="0.2">
      <c r="A201" s="301"/>
      <c r="B201" s="310"/>
      <c r="C201" s="288"/>
      <c r="D201" s="316"/>
      <c r="E201" s="465"/>
      <c r="F201" s="473"/>
      <c r="G201" s="304"/>
      <c r="H201" s="301"/>
    </row>
    <row r="202" spans="1:14" s="290" customFormat="1" ht="26.25" customHeight="1" x14ac:dyDescent="0.2">
      <c r="A202" s="301"/>
      <c r="B202" s="310"/>
      <c r="C202" s="288"/>
      <c r="D202" s="821" t="s">
        <v>84</v>
      </c>
      <c r="E202" s="822"/>
      <c r="F202" s="303"/>
      <c r="G202" s="304"/>
      <c r="H202" s="301"/>
    </row>
    <row r="203" spans="1:14" s="290" customFormat="1" x14ac:dyDescent="0.2">
      <c r="A203" s="301"/>
      <c r="B203" s="310"/>
      <c r="C203" s="288"/>
      <c r="D203" s="316"/>
      <c r="E203" s="465"/>
      <c r="F203" s="473"/>
      <c r="G203" s="304"/>
      <c r="H203" s="301"/>
    </row>
    <row r="204" spans="1:14" s="290" customFormat="1" x14ac:dyDescent="0.2">
      <c r="A204" s="301"/>
      <c r="B204" s="310"/>
      <c r="C204" s="288"/>
      <c r="D204" s="821" t="s">
        <v>85</v>
      </c>
      <c r="E204" s="822"/>
      <c r="F204" s="303"/>
      <c r="G204" s="304"/>
      <c r="H204" s="301"/>
    </row>
    <row r="205" spans="1:14" s="290" customFormat="1" x14ac:dyDescent="0.2">
      <c r="A205" s="301"/>
      <c r="B205" s="311"/>
      <c r="C205" s="299"/>
      <c r="D205" s="316"/>
      <c r="E205" s="465"/>
      <c r="F205" s="473"/>
      <c r="G205" s="304"/>
      <c r="H205" s="301"/>
    </row>
    <row r="206" spans="1:14" s="290" customFormat="1" ht="37.5" customHeight="1" x14ac:dyDescent="0.2">
      <c r="A206" s="301"/>
      <c r="B206" s="311"/>
      <c r="C206" s="299"/>
      <c r="D206" s="821" t="s">
        <v>86</v>
      </c>
      <c r="E206" s="822"/>
      <c r="F206" s="303"/>
      <c r="G206" s="304"/>
      <c r="H206" s="301"/>
    </row>
    <row r="207" spans="1:14" s="290" customFormat="1" x14ac:dyDescent="0.2">
      <c r="A207" s="301"/>
      <c r="B207" s="311"/>
      <c r="C207" s="299"/>
      <c r="D207" s="319"/>
      <c r="E207" s="466"/>
      <c r="F207" s="473"/>
      <c r="G207" s="304"/>
      <c r="H207" s="301"/>
    </row>
    <row r="208" spans="1:14" s="290" customFormat="1" x14ac:dyDescent="0.2">
      <c r="A208" s="301"/>
      <c r="B208" s="309"/>
      <c r="C208" s="305"/>
      <c r="D208" s="319"/>
      <c r="E208" s="466"/>
      <c r="F208" s="473"/>
      <c r="G208" s="304"/>
      <c r="H208" s="301"/>
    </row>
    <row r="209" spans="1:9" s="290" customFormat="1" x14ac:dyDescent="0.2">
      <c r="A209" s="301"/>
      <c r="B209" s="309"/>
      <c r="C209" s="305"/>
      <c r="D209" s="319"/>
      <c r="E209" s="466"/>
      <c r="F209" s="473"/>
      <c r="G209" s="304"/>
      <c r="H209" s="301"/>
    </row>
    <row r="210" spans="1:9" s="290" customFormat="1" x14ac:dyDescent="0.2">
      <c r="A210" s="301"/>
      <c r="B210" s="309"/>
      <c r="C210" s="305"/>
      <c r="D210" s="319"/>
      <c r="E210" s="466"/>
      <c r="F210" s="473"/>
      <c r="G210" s="304"/>
      <c r="H210" s="301"/>
    </row>
    <row r="211" spans="1:9" s="290" customFormat="1" x14ac:dyDescent="0.2">
      <c r="A211" s="301"/>
      <c r="B211" s="309"/>
      <c r="C211" s="305"/>
      <c r="D211" s="319"/>
      <c r="E211" s="466"/>
      <c r="F211" s="473"/>
      <c r="G211" s="304"/>
      <c r="H211" s="301"/>
    </row>
    <row r="212" spans="1:9" ht="13.5" thickBot="1" x14ac:dyDescent="0.25">
      <c r="A212" s="2"/>
      <c r="B212" s="180" t="s">
        <v>4</v>
      </c>
      <c r="C212" s="181">
        <f>ROUND(SUM(C193:C211),2)</f>
        <v>0</v>
      </c>
      <c r="D212" s="182" t="s">
        <v>4</v>
      </c>
      <c r="E212" s="240"/>
      <c r="F212" s="241">
        <f>ROUND(SUM(F193:F211),2)</f>
        <v>0</v>
      </c>
      <c r="G212" s="165"/>
      <c r="H212" s="2"/>
    </row>
    <row r="213" spans="1:9" ht="13.5" thickBot="1" x14ac:dyDescent="0.25">
      <c r="A213" s="2"/>
      <c r="B213" s="183" t="s">
        <v>87</v>
      </c>
      <c r="C213" s="184"/>
      <c r="D213" s="185">
        <f>ROUND(C212-F212,2)</f>
        <v>0</v>
      </c>
      <c r="E213" s="244"/>
      <c r="F213" s="245"/>
      <c r="G213" s="246"/>
      <c r="H213" s="2"/>
    </row>
    <row r="214" spans="1:9" ht="13.5" thickBot="1" x14ac:dyDescent="0.25">
      <c r="A214" s="152"/>
      <c r="B214" s="48"/>
      <c r="C214" s="48"/>
      <c r="D214" s="48"/>
      <c r="E214" s="10"/>
      <c r="F214" s="48"/>
      <c r="G214" s="48"/>
      <c r="H214" s="2"/>
    </row>
    <row r="215" spans="1:9" ht="13.5" thickBot="1" x14ac:dyDescent="0.25">
      <c r="A215" s="248" t="s">
        <v>155</v>
      </c>
      <c r="B215" s="245"/>
      <c r="C215" s="249" t="s">
        <v>157</v>
      </c>
      <c r="D215" s="75"/>
      <c r="E215" s="10"/>
      <c r="F215" s="48"/>
      <c r="G215" s="48"/>
      <c r="H215" s="2"/>
    </row>
    <row r="216" spans="1:9" ht="13.5" thickBot="1" x14ac:dyDescent="0.25">
      <c r="A216" s="248" t="s">
        <v>156</v>
      </c>
      <c r="B216" s="245"/>
      <c r="C216" s="249" t="s">
        <v>158</v>
      </c>
      <c r="D216" s="48"/>
      <c r="E216" s="48"/>
      <c r="F216" s="48"/>
      <c r="G216" s="48"/>
      <c r="H216" s="2"/>
    </row>
    <row r="217" spans="1:9" ht="13.5" thickBot="1" x14ac:dyDescent="0.25">
      <c r="A217" s="247"/>
      <c r="B217" s="48"/>
      <c r="C217" s="48"/>
      <c r="D217" s="48"/>
      <c r="E217" s="48"/>
      <c r="F217" s="48"/>
      <c r="G217" s="48"/>
      <c r="H217" s="2"/>
    </row>
    <row r="218" spans="1:9" ht="26.25" thickBot="1" x14ac:dyDescent="0.25">
      <c r="A218" s="242" t="s">
        <v>164</v>
      </c>
      <c r="B218" s="257">
        <f>C212-K181</f>
        <v>0</v>
      </c>
      <c r="C218" s="550" t="s">
        <v>2940</v>
      </c>
      <c r="D218" s="550"/>
      <c r="E218" s="550"/>
      <c r="F218" s="550"/>
      <c r="G218" s="550"/>
      <c r="H218" s="550"/>
      <c r="I218" s="551"/>
    </row>
    <row r="219" spans="1:9" x14ac:dyDescent="0.2">
      <c r="A219" s="2"/>
      <c r="B219" s="2"/>
      <c r="C219" s="2"/>
      <c r="D219" s="2"/>
      <c r="E219" s="2"/>
      <c r="F219" s="2"/>
      <c r="G219" s="2"/>
      <c r="H219" s="2"/>
    </row>
    <row r="220" spans="1:9" x14ac:dyDescent="0.2">
      <c r="A220" s="2"/>
      <c r="B220" s="2"/>
      <c r="C220" s="2"/>
      <c r="D220" s="2"/>
      <c r="E220" s="2"/>
      <c r="F220" s="2"/>
      <c r="G220" s="2"/>
      <c r="H220" s="2"/>
    </row>
    <row r="221" spans="1:9" x14ac:dyDescent="0.2">
      <c r="A221" s="2"/>
      <c r="B221" s="2"/>
      <c r="C221" s="2"/>
      <c r="D221" s="2"/>
      <c r="E221" s="2"/>
      <c r="F221" s="2"/>
      <c r="G221" s="2"/>
      <c r="H221" s="2"/>
    </row>
    <row r="222" spans="1:9" x14ac:dyDescent="0.2">
      <c r="A222" s="2"/>
      <c r="B222" s="2"/>
      <c r="C222" s="2"/>
      <c r="D222" s="2"/>
      <c r="E222" s="2"/>
      <c r="F222" s="2"/>
      <c r="G222" s="2"/>
      <c r="H222" s="2"/>
    </row>
    <row r="223" spans="1:9" x14ac:dyDescent="0.2">
      <c r="A223" s="2"/>
      <c r="B223" s="2"/>
      <c r="C223" s="2"/>
      <c r="D223" s="2"/>
      <c r="E223" s="2"/>
      <c r="F223" s="2"/>
      <c r="G223" s="2"/>
      <c r="H223" s="2"/>
    </row>
    <row r="224" spans="1:9" x14ac:dyDescent="0.2">
      <c r="A224" s="2"/>
      <c r="B224" s="2"/>
      <c r="C224" s="2"/>
      <c r="D224" s="2"/>
      <c r="E224" s="2"/>
      <c r="F224" s="2"/>
      <c r="G224" s="2"/>
      <c r="H224" s="2"/>
    </row>
    <row r="225" spans="1:8" x14ac:dyDescent="0.2">
      <c r="A225" s="2"/>
      <c r="B225" s="2"/>
      <c r="C225" s="2"/>
      <c r="D225" s="2"/>
      <c r="E225" s="2"/>
      <c r="F225" s="2"/>
      <c r="G225" s="2"/>
      <c r="H225" s="2"/>
    </row>
  </sheetData>
  <sheetProtection algorithmName="SHA-512" hashValue="FGTwLR43ueglg9yAyLw1QmhBToXvgKn8HgvqWhMb7XGbpE4ghg6km35SV9RKZLiawPo7a/aOIbC+v/Ga+WnOBg==" saltValue="Pp8nxgovUZyoVXDJU6MmaA==" spinCount="100000" sheet="1" formatRows="0" insertRows="0"/>
  <mergeCells count="17">
    <mergeCell ref="D206:E206"/>
    <mergeCell ref="B139:C139"/>
    <mergeCell ref="D139:E139"/>
    <mergeCell ref="B154:C154"/>
    <mergeCell ref="D192:E192"/>
    <mergeCell ref="D193:E193"/>
    <mergeCell ref="D194:E194"/>
    <mergeCell ref="B39:F39"/>
    <mergeCell ref="B51:C51"/>
    <mergeCell ref="B90:C90"/>
    <mergeCell ref="B111:C111"/>
    <mergeCell ref="D204:E204"/>
    <mergeCell ref="B65:F65"/>
    <mergeCell ref="B66:F66"/>
    <mergeCell ref="D200:E200"/>
    <mergeCell ref="D202:E202"/>
    <mergeCell ref="B124:C124"/>
  </mergeCells>
  <conditionalFormatting sqref="B218">
    <cfRule type="cellIs" dxfId="13" priority="17" operator="notEqual">
      <formula>0</formula>
    </cfRule>
  </conditionalFormatting>
  <conditionalFormatting sqref="E80:E89">
    <cfRule type="cellIs" dxfId="12" priority="15" operator="greaterThan">
      <formula>3</formula>
    </cfRule>
  </conditionalFormatting>
  <conditionalFormatting sqref="H25">
    <cfRule type="containsBlanks" dxfId="11" priority="12">
      <formula>LEN(TRIM(H25))=0</formula>
    </cfRule>
  </conditionalFormatting>
  <conditionalFormatting sqref="H26:H34">
    <cfRule type="containsBlanks" dxfId="10" priority="11">
      <formula>LEN(TRIM(H26))=0</formula>
    </cfRule>
  </conditionalFormatting>
  <conditionalFormatting sqref="G52:G61">
    <cfRule type="containsBlanks" dxfId="9" priority="10">
      <formula>LEN(TRIM(G52))=0</formula>
    </cfRule>
  </conditionalFormatting>
  <conditionalFormatting sqref="J80:J89">
    <cfRule type="containsBlanks" dxfId="8" priority="9">
      <formula>LEN(TRIM(J80))=0</formula>
    </cfRule>
  </conditionalFormatting>
  <conditionalFormatting sqref="G112:G123">
    <cfRule type="containsBlanks" dxfId="7" priority="8">
      <formula>LEN(TRIM(G112))=0</formula>
    </cfRule>
  </conditionalFormatting>
  <conditionalFormatting sqref="G140:G153">
    <cfRule type="containsBlanks" dxfId="6" priority="7">
      <formula>LEN(TRIM(G140))=0</formula>
    </cfRule>
  </conditionalFormatting>
  <conditionalFormatting sqref="E169:E178">
    <cfRule type="containsBlanks" dxfId="5" priority="6">
      <formula>LEN(TRIM(E169))=0</formula>
    </cfRule>
  </conditionalFormatting>
  <conditionalFormatting sqref="C11">
    <cfRule type="containsErrors" dxfId="4" priority="4">
      <formula>ISERROR(C11)</formula>
    </cfRule>
  </conditionalFormatting>
  <conditionalFormatting sqref="C12">
    <cfRule type="containsErrors" dxfId="3" priority="3">
      <formula>ISERROR(C12)</formula>
    </cfRule>
  </conditionalFormatting>
  <conditionalFormatting sqref="A12:B12">
    <cfRule type="expression" dxfId="2" priority="2">
      <formula>IF(C11="Overig",1,0)</formula>
    </cfRule>
  </conditionalFormatting>
  <conditionalFormatting sqref="C12">
    <cfRule type="expression" dxfId="1" priority="1">
      <formula>IF(C11="Overig",1,0)</formula>
    </cfRule>
  </conditionalFormatting>
  <dataValidations count="15">
    <dataValidation type="decimal" allowBlank="1" showInputMessage="1" showErrorMessage="1" errorTitle="getal invoeren" error="hier kunt u alleen een getal invoeren" sqref="C10" xr:uid="{00000000-0002-0000-1F00-000000000000}">
      <formula1>0</formula1>
      <formula2>99999999</formula2>
    </dataValidation>
    <dataValidation type="list" allowBlank="1" showInputMessage="1" showErrorMessage="1" sqref="C6" xr:uid="{00000000-0002-0000-1F00-000001000000}">
      <formula1>INDIRECT(C5)</formula1>
    </dataValidation>
    <dataValidation type="decimal" allowBlank="1" showInputMessage="1" showErrorMessage="1" errorTitle="Foute invoer:" error="Getal moet tussen de 0 en 15 liggen_x000a_" prompt="voer een getal tussen de 0 en 15 in" sqref="B46" xr:uid="{00000000-0002-0000-1F00-000002000000}">
      <formula1>0</formula1>
      <formula2>15</formula2>
    </dataValidation>
    <dataValidation type="decimal" allowBlank="1" showInputMessage="1" showErrorMessage="1" errorTitle="Fout" error="Vul hier een getal in" sqref="D80:D89 F207:F211 D112:D123 F112:F123 F140:F153 F205 F195:F199 F201 F203" xr:uid="{00000000-0002-0000-1F00-000003000000}">
      <formula1>0</formula1>
      <formula2>99999999</formula2>
    </dataValidation>
    <dataValidation type="textLength" allowBlank="1" showInputMessage="1" showErrorMessage="1" error="te veel tekens gebruikt: maximaal 100" prompt="MAXIMAAL 100 TEKENS" sqref="C9" xr:uid="{00000000-0002-0000-1F00-000004000000}">
      <formula1>0</formula1>
      <formula2>100</formula2>
    </dataValidation>
    <dataValidation type="textLength" allowBlank="1" showInputMessage="1" showErrorMessage="1" error="tekst mag max 100 tekens lang zijn" sqref="D207:D211 D205 B80:B89 B112:B123 B140:B153 D140:D153 D195:D199 D201 D203" xr:uid="{00000000-0002-0000-1F00-000005000000}">
      <formula1>0</formula1>
      <formula2>100</formula2>
    </dataValidation>
    <dataValidation type="decimal" allowBlank="1" showInputMessage="1" showErrorMessage="1" sqref="B170:B178" xr:uid="{00000000-0002-0000-1F00-000006000000}">
      <formula1>0</formula1>
      <formula2>999999999</formula2>
    </dataValidation>
    <dataValidation type="date" allowBlank="1" showInputMessage="1" showErrorMessage="1" error="datum niet correct ingevoerd_x000a_" prompt="bijv. 1-1-2021_x000a_" sqref="C80:C89" xr:uid="{00000000-0002-0000-1F00-000007000000}">
      <formula1>1</formula1>
      <formula2>45658</formula2>
    </dataValidation>
    <dataValidation type="decimal" allowBlank="1" showInputMessage="1" showErrorMessage="1" prompt="voorbeeld 1,1 uur= 1,1*60= 1 uur en 6 minuten" sqref="B169 D52" xr:uid="{00000000-0002-0000-1F00-000008000000}">
      <formula1>0</formula1>
      <formula2>999999999</formula2>
    </dataValidation>
    <dataValidation type="decimal" allowBlank="1" showInputMessage="1" showErrorMessage="1" error="vul hier een getal in" sqref="F193" xr:uid="{00000000-0002-0000-1F00-000009000000}">
      <formula1>0</formula1>
      <formula2>999999999</formula2>
    </dataValidation>
    <dataValidation type="custom" allowBlank="1" showInputMessage="1" showErrorMessage="1" errorTitle="Fout" error="Duur van het project mag niet groter zijn dan de afschrijvingstermijn_x000a_" sqref="H80:H89" xr:uid="{00000000-0002-0000-1F00-00000A000000}">
      <formula1>H80&lt;=E80</formula1>
    </dataValidation>
    <dataValidation type="date" allowBlank="1" showInputMessage="1" showErrorMessage="1" error="datum niet correct ingevoerd_x000a_" prompt="bijv. 1-1-2021_x000a_" sqref="C7" xr:uid="{00000000-0002-0000-1F00-00000B000000}">
      <formula1>44197</formula1>
      <formula2>46023</formula2>
    </dataValidation>
    <dataValidation type="decimal" allowBlank="1" showInputMessage="1" showErrorMessage="1" error="hier een getal invullen" sqref="C25:D34 D53:D61" xr:uid="{00000000-0002-0000-1F00-00000C000000}">
      <formula1>0</formula1>
      <formula2>999999</formula2>
    </dataValidation>
    <dataValidation type="textLength" allowBlank="1" showInputMessage="1" showErrorMessage="1" error="tekst mag maximaal 100 tekens lang zijn_x000a_" sqref="B25:B34 B52:B61" xr:uid="{00000000-0002-0000-1F00-00000D000000}">
      <formula1>0</formula1>
      <formula2>100</formula2>
    </dataValidation>
    <dataValidation type="custom" allowBlank="1" showInputMessage="1" showErrorMessage="1" error="Afschrijving mag niet hoger 3 jaar zijn en niet hoger dan de projectduur." prompt="afschrijvingstermijn tussen 0-3 jaar" sqref="E80:E89" xr:uid="{00000000-0002-0000-1F00-00000E000000}">
      <formula1>E80&lt;=H80</formula1>
    </dataValidation>
  </dataValidations>
  <hyperlinks>
    <hyperlink ref="C215" location="'Printblad totaal'!A1" display="'Printblad totaal'!A1" xr:uid="{00000000-0004-0000-1F00-000000000000}"/>
    <hyperlink ref="C216" location="'Printblad gebieden'!A1" display="'Printblad gebieden'!A1" xr:uid="{00000000-0004-0000-1F00-000001000000}"/>
  </hyperlinks>
  <pageMargins left="0.70866141732283472" right="0.70866141732283472" top="0.74803149606299213" bottom="0.74803149606299213" header="0.31496062992125984" footer="0.31496062992125984"/>
  <pageSetup paperSize="9" scale="61" fitToHeight="0" orientation="portrait" r:id="rId1"/>
  <headerFooter>
    <oddFooter>&amp;L&amp;Z&amp;F&amp;A&amp;R&amp;P]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id="{D92328AB-E6B8-45D3-AFC3-41F36EB64C78}">
            <xm:f>'test dubbele maatregels'!$D26&gt;1</xm:f>
            <x14:dxf>
              <numFmt numFmtId="0" formatCode="General"/>
              <fill>
                <patternFill>
                  <bgColor rgb="FFFF0000"/>
                </patternFill>
              </fill>
            </x14:dxf>
          </x14:cfRule>
          <xm:sqref>D6:M6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F00-00000F000000}">
          <x14:formula1>
            <xm:f>'keuzelijst N2000mtrgln'!$A$2:$A$21</xm:f>
          </x14:formula1>
          <xm:sqref>C5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26"/>
  <sheetViews>
    <sheetView topLeftCell="A2" workbookViewId="0">
      <selection activeCell="B2" sqref="B2"/>
    </sheetView>
  </sheetViews>
  <sheetFormatPr defaultRowHeight="12.75" x14ac:dyDescent="0.2"/>
  <sheetData>
    <row r="1" spans="1:4" ht="140.25" x14ac:dyDescent="0.2">
      <c r="A1" s="456" t="s">
        <v>2936</v>
      </c>
      <c r="B1" s="456" t="s">
        <v>2937</v>
      </c>
      <c r="C1" s="456" t="s">
        <v>2938</v>
      </c>
      <c r="D1" s="456" t="s">
        <v>2958</v>
      </c>
    </row>
    <row r="2" spans="1:4" x14ac:dyDescent="0.2">
      <c r="A2" s="505" t="s">
        <v>233</v>
      </c>
      <c r="B2" s="505">
        <f>'M1'!$C$6</f>
        <v>0</v>
      </c>
      <c r="C2" s="505">
        <f>COUNTIF($B$2:$B$26,B2)</f>
        <v>25</v>
      </c>
      <c r="D2" s="505">
        <f>IF(OR(B2=0,B2="Meerdere_maatregelen",B2="Totale_Loonkosten"),0,C2)</f>
        <v>0</v>
      </c>
    </row>
    <row r="3" spans="1:4" x14ac:dyDescent="0.2">
      <c r="A3" s="505" t="s">
        <v>234</v>
      </c>
      <c r="B3" s="505">
        <f>'M2'!$C$6</f>
        <v>0</v>
      </c>
      <c r="C3" s="505">
        <f t="shared" ref="C3:C26" si="0">COUNTIF($B$2:$B$26,B3)</f>
        <v>25</v>
      </c>
      <c r="D3" s="505">
        <f t="shared" ref="D3:D26" si="1">IF(OR(B3=0,B3="Meerdere_maatregelen",B3="Totale_Loonkosten"),0,C3)</f>
        <v>0</v>
      </c>
    </row>
    <row r="4" spans="1:4" x14ac:dyDescent="0.2">
      <c r="A4" s="505" t="s">
        <v>235</v>
      </c>
      <c r="B4" s="505">
        <f>'M3'!$C$6</f>
        <v>0</v>
      </c>
      <c r="C4" s="505">
        <f t="shared" si="0"/>
        <v>25</v>
      </c>
      <c r="D4" s="505">
        <f t="shared" si="1"/>
        <v>0</v>
      </c>
    </row>
    <row r="5" spans="1:4" x14ac:dyDescent="0.2">
      <c r="A5" s="505" t="s">
        <v>236</v>
      </c>
      <c r="B5" s="505">
        <f>'M4'!$C$6</f>
        <v>0</v>
      </c>
      <c r="C5" s="505">
        <f t="shared" si="0"/>
        <v>25</v>
      </c>
      <c r="D5" s="505">
        <f t="shared" si="1"/>
        <v>0</v>
      </c>
    </row>
    <row r="6" spans="1:4" x14ac:dyDescent="0.2">
      <c r="A6" s="505" t="s">
        <v>237</v>
      </c>
      <c r="B6" s="505">
        <f>'M5'!$C$6</f>
        <v>0</v>
      </c>
      <c r="C6" s="505">
        <f t="shared" si="0"/>
        <v>25</v>
      </c>
      <c r="D6" s="505">
        <f t="shared" si="1"/>
        <v>0</v>
      </c>
    </row>
    <row r="7" spans="1:4" x14ac:dyDescent="0.2">
      <c r="A7" s="505" t="s">
        <v>238</v>
      </c>
      <c r="B7" s="505">
        <f>'M6'!$C$6</f>
        <v>0</v>
      </c>
      <c r="C7" s="505">
        <f t="shared" si="0"/>
        <v>25</v>
      </c>
      <c r="D7" s="505">
        <f t="shared" si="1"/>
        <v>0</v>
      </c>
    </row>
    <row r="8" spans="1:4" x14ac:dyDescent="0.2">
      <c r="A8" s="505" t="s">
        <v>239</v>
      </c>
      <c r="B8" s="505">
        <f>'M7'!$C$6</f>
        <v>0</v>
      </c>
      <c r="C8" s="505">
        <f t="shared" si="0"/>
        <v>25</v>
      </c>
      <c r="D8" s="505">
        <f t="shared" si="1"/>
        <v>0</v>
      </c>
    </row>
    <row r="9" spans="1:4" x14ac:dyDescent="0.2">
      <c r="A9" s="505" t="s">
        <v>240</v>
      </c>
      <c r="B9" s="505">
        <f>'M8'!$C$6</f>
        <v>0</v>
      </c>
      <c r="C9" s="505">
        <f t="shared" si="0"/>
        <v>25</v>
      </c>
      <c r="D9" s="505">
        <f t="shared" si="1"/>
        <v>0</v>
      </c>
    </row>
    <row r="10" spans="1:4" x14ac:dyDescent="0.2">
      <c r="A10" s="505" t="s">
        <v>241</v>
      </c>
      <c r="B10" s="505">
        <f>'M9'!$C$6</f>
        <v>0</v>
      </c>
      <c r="C10" s="505">
        <f t="shared" si="0"/>
        <v>25</v>
      </c>
      <c r="D10" s="505">
        <f t="shared" si="1"/>
        <v>0</v>
      </c>
    </row>
    <row r="11" spans="1:4" x14ac:dyDescent="0.2">
      <c r="A11" s="505" t="s">
        <v>242</v>
      </c>
      <c r="B11" s="505">
        <f>'M10'!$C$6</f>
        <v>0</v>
      </c>
      <c r="C11" s="505">
        <f t="shared" si="0"/>
        <v>25</v>
      </c>
      <c r="D11" s="505">
        <f t="shared" si="1"/>
        <v>0</v>
      </c>
    </row>
    <row r="12" spans="1:4" x14ac:dyDescent="0.2">
      <c r="A12" s="505" t="s">
        <v>243</v>
      </c>
      <c r="B12" s="505">
        <f>'M11'!$C$6</f>
        <v>0</v>
      </c>
      <c r="C12" s="505">
        <f t="shared" si="0"/>
        <v>25</v>
      </c>
      <c r="D12" s="505">
        <f t="shared" si="1"/>
        <v>0</v>
      </c>
    </row>
    <row r="13" spans="1:4" x14ac:dyDescent="0.2">
      <c r="A13" s="505" t="s">
        <v>244</v>
      </c>
      <c r="B13" s="505">
        <f>'M12'!$C$6</f>
        <v>0</v>
      </c>
      <c r="C13" s="505">
        <f t="shared" si="0"/>
        <v>25</v>
      </c>
      <c r="D13" s="505">
        <f t="shared" si="1"/>
        <v>0</v>
      </c>
    </row>
    <row r="14" spans="1:4" x14ac:dyDescent="0.2">
      <c r="A14" s="505" t="s">
        <v>245</v>
      </c>
      <c r="B14" s="505">
        <f>'M13'!$C$6</f>
        <v>0</v>
      </c>
      <c r="C14" s="505">
        <f t="shared" si="0"/>
        <v>25</v>
      </c>
      <c r="D14" s="505">
        <f t="shared" si="1"/>
        <v>0</v>
      </c>
    </row>
    <row r="15" spans="1:4" x14ac:dyDescent="0.2">
      <c r="A15" s="505" t="s">
        <v>246</v>
      </c>
      <c r="B15" s="505">
        <f>'M14'!$C$6</f>
        <v>0</v>
      </c>
      <c r="C15" s="505">
        <f t="shared" si="0"/>
        <v>25</v>
      </c>
      <c r="D15" s="505">
        <f t="shared" si="1"/>
        <v>0</v>
      </c>
    </row>
    <row r="16" spans="1:4" x14ac:dyDescent="0.2">
      <c r="A16" s="505" t="s">
        <v>247</v>
      </c>
      <c r="B16" s="505">
        <f>'M15'!$C$6</f>
        <v>0</v>
      </c>
      <c r="C16" s="505">
        <f t="shared" si="0"/>
        <v>25</v>
      </c>
      <c r="D16" s="505">
        <f t="shared" si="1"/>
        <v>0</v>
      </c>
    </row>
    <row r="17" spans="1:4" x14ac:dyDescent="0.2">
      <c r="A17" s="505" t="s">
        <v>248</v>
      </c>
      <c r="B17" s="505">
        <f>'M16'!$C$6</f>
        <v>0</v>
      </c>
      <c r="C17" s="505">
        <f t="shared" si="0"/>
        <v>25</v>
      </c>
      <c r="D17" s="505">
        <f t="shared" si="1"/>
        <v>0</v>
      </c>
    </row>
    <row r="18" spans="1:4" x14ac:dyDescent="0.2">
      <c r="A18" s="505" t="s">
        <v>249</v>
      </c>
      <c r="B18" s="505">
        <f>'M17'!$C$6</f>
        <v>0</v>
      </c>
      <c r="C18" s="505">
        <f t="shared" si="0"/>
        <v>25</v>
      </c>
      <c r="D18" s="505">
        <f t="shared" si="1"/>
        <v>0</v>
      </c>
    </row>
    <row r="19" spans="1:4" x14ac:dyDescent="0.2">
      <c r="A19" s="505" t="s">
        <v>250</v>
      </c>
      <c r="B19" s="505">
        <f>'M18'!$C$6</f>
        <v>0</v>
      </c>
      <c r="C19" s="505">
        <f t="shared" si="0"/>
        <v>25</v>
      </c>
      <c r="D19" s="505">
        <f t="shared" si="1"/>
        <v>0</v>
      </c>
    </row>
    <row r="20" spans="1:4" x14ac:dyDescent="0.2">
      <c r="A20" s="505" t="s">
        <v>251</v>
      </c>
      <c r="B20" s="505">
        <f>'M19'!$C$6</f>
        <v>0</v>
      </c>
      <c r="C20" s="505">
        <f t="shared" si="0"/>
        <v>25</v>
      </c>
      <c r="D20" s="505">
        <f t="shared" si="1"/>
        <v>0</v>
      </c>
    </row>
    <row r="21" spans="1:4" x14ac:dyDescent="0.2">
      <c r="A21" s="505" t="s">
        <v>252</v>
      </c>
      <c r="B21" s="505">
        <f>'M20'!$C$6</f>
        <v>0</v>
      </c>
      <c r="C21" s="505">
        <f t="shared" si="0"/>
        <v>25</v>
      </c>
      <c r="D21" s="505">
        <f t="shared" si="1"/>
        <v>0</v>
      </c>
    </row>
    <row r="22" spans="1:4" x14ac:dyDescent="0.2">
      <c r="A22" s="505" t="s">
        <v>253</v>
      </c>
      <c r="B22" s="505">
        <f>'M21'!$C$6</f>
        <v>0</v>
      </c>
      <c r="C22" s="505">
        <f t="shared" si="0"/>
        <v>25</v>
      </c>
      <c r="D22" s="505">
        <f t="shared" si="1"/>
        <v>0</v>
      </c>
    </row>
    <row r="23" spans="1:4" x14ac:dyDescent="0.2">
      <c r="A23" s="505" t="s">
        <v>254</v>
      </c>
      <c r="B23" s="505">
        <f>'M22'!$C$6</f>
        <v>0</v>
      </c>
      <c r="C23" s="505">
        <f t="shared" si="0"/>
        <v>25</v>
      </c>
      <c r="D23" s="505">
        <f t="shared" si="1"/>
        <v>0</v>
      </c>
    </row>
    <row r="24" spans="1:4" x14ac:dyDescent="0.2">
      <c r="A24" s="505" t="s">
        <v>255</v>
      </c>
      <c r="B24" s="505">
        <f>'M23'!$C$6</f>
        <v>0</v>
      </c>
      <c r="C24" s="505">
        <f t="shared" si="0"/>
        <v>25</v>
      </c>
      <c r="D24" s="505">
        <f t="shared" si="1"/>
        <v>0</v>
      </c>
    </row>
    <row r="25" spans="1:4" x14ac:dyDescent="0.2">
      <c r="A25" s="505" t="s">
        <v>256</v>
      </c>
      <c r="B25" s="505">
        <f>'M24'!$C$6</f>
        <v>0</v>
      </c>
      <c r="C25" s="505">
        <f t="shared" si="0"/>
        <v>25</v>
      </c>
      <c r="D25" s="505">
        <f t="shared" si="1"/>
        <v>0</v>
      </c>
    </row>
    <row r="26" spans="1:4" x14ac:dyDescent="0.2">
      <c r="A26" s="505" t="s">
        <v>257</v>
      </c>
      <c r="B26" s="505">
        <f>'M25'!$C$6</f>
        <v>0</v>
      </c>
      <c r="C26" s="505">
        <f t="shared" si="0"/>
        <v>25</v>
      </c>
      <c r="D26" s="505">
        <f t="shared" si="1"/>
        <v>0</v>
      </c>
    </row>
  </sheetData>
  <sheetProtection algorithmName="SHA-512" hashValue="J/VQKmbEldZfJxF+wVWLgKf7Mj07QCVHr+2WYvtJc4lq1oFJib+leTIgB+ntmaaXTIoeApN3t7ERpLxjG3FfQg==" saltValue="augbOlsuU1HA/3nN305CHw==" spinCount="100000"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223"/>
  <sheetViews>
    <sheetView zoomScale="70" zoomScaleNormal="70" workbookViewId="0">
      <pane xSplit="1" ySplit="1" topLeftCell="C2" activePane="bottomRight" state="frozen"/>
      <selection pane="topRight" activeCell="B1" sqref="B1"/>
      <selection pane="bottomLeft" activeCell="A2" sqref="A2"/>
      <selection pane="bottomRight" activeCell="C23" sqref="C23"/>
    </sheetView>
  </sheetViews>
  <sheetFormatPr defaultRowHeight="12.75" x14ac:dyDescent="0.2"/>
  <cols>
    <col min="1" max="1" width="22.5703125" customWidth="1"/>
    <col min="2" max="2" width="32.5703125" bestFit="1" customWidth="1"/>
    <col min="3" max="3" width="22.5703125" bestFit="1" customWidth="1"/>
    <col min="4" max="4" width="22" bestFit="1" customWidth="1"/>
    <col min="5" max="5" width="14.5703125" customWidth="1"/>
    <col min="6" max="7" width="13.5703125" customWidth="1"/>
    <col min="8" max="8" width="16" customWidth="1"/>
    <col min="9" max="9" width="12.5703125" customWidth="1"/>
    <col min="10" max="10" width="14" customWidth="1"/>
    <col min="11" max="11" width="15.42578125" customWidth="1"/>
    <col min="12" max="12" width="13.85546875" customWidth="1"/>
    <col min="13" max="14" width="14.42578125" customWidth="1"/>
    <col min="15" max="15" width="15" customWidth="1"/>
    <col min="16" max="17" width="15.42578125" customWidth="1"/>
    <col min="18" max="18" width="13.28515625" customWidth="1"/>
    <col min="19" max="19" width="18.140625" customWidth="1"/>
    <col min="20" max="20" width="14.85546875" customWidth="1"/>
    <col min="21" max="21" width="24.5703125" customWidth="1"/>
  </cols>
  <sheetData>
    <row r="1" spans="1:21" x14ac:dyDescent="0.2">
      <c r="A1" s="193" t="s">
        <v>117</v>
      </c>
      <c r="B1" s="194" t="s">
        <v>123</v>
      </c>
      <c r="C1" s="560" t="s">
        <v>91</v>
      </c>
      <c r="D1" s="560" t="s">
        <v>92</v>
      </c>
      <c r="E1" s="194" t="s">
        <v>118</v>
      </c>
      <c r="F1" s="194" t="s">
        <v>2874</v>
      </c>
      <c r="G1" s="560" t="s">
        <v>96</v>
      </c>
      <c r="H1" s="560" t="s">
        <v>97</v>
      </c>
      <c r="I1" s="560" t="s">
        <v>98</v>
      </c>
      <c r="J1" s="560" t="s">
        <v>99</v>
      </c>
      <c r="K1" s="560" t="s">
        <v>100</v>
      </c>
      <c r="L1" s="560" t="s">
        <v>101</v>
      </c>
      <c r="M1" s="560" t="s">
        <v>2917</v>
      </c>
      <c r="N1" s="560" t="s">
        <v>103</v>
      </c>
      <c r="O1" s="194" t="s">
        <v>119</v>
      </c>
      <c r="P1" s="560" t="s">
        <v>106</v>
      </c>
      <c r="Q1" s="194" t="s">
        <v>120</v>
      </c>
      <c r="R1" s="194" t="s">
        <v>2918</v>
      </c>
      <c r="S1" s="560" t="s">
        <v>109</v>
      </c>
      <c r="T1" s="194" t="s">
        <v>121</v>
      </c>
      <c r="U1" s="194" t="s">
        <v>122</v>
      </c>
    </row>
    <row r="2" spans="1:21" x14ac:dyDescent="0.2">
      <c r="A2" s="194" t="s">
        <v>123</v>
      </c>
      <c r="B2" s="506" t="s">
        <v>1806</v>
      </c>
      <c r="C2" s="506" t="s">
        <v>766</v>
      </c>
      <c r="D2" s="506" t="s">
        <v>1727</v>
      </c>
      <c r="E2" s="506" t="s">
        <v>1497</v>
      </c>
      <c r="F2" s="507" t="s">
        <v>510</v>
      </c>
      <c r="G2" s="506" t="s">
        <v>1576</v>
      </c>
      <c r="H2" s="506" t="s">
        <v>2038</v>
      </c>
      <c r="I2" s="507" t="s">
        <v>2602</v>
      </c>
      <c r="J2" s="506" t="s">
        <v>1017</v>
      </c>
      <c r="K2" s="506" t="s">
        <v>795</v>
      </c>
      <c r="L2" s="506" t="s">
        <v>1228</v>
      </c>
      <c r="M2" s="506" t="s">
        <v>2809</v>
      </c>
      <c r="N2" s="506" t="s">
        <v>1327</v>
      </c>
      <c r="O2" s="506" t="s">
        <v>946</v>
      </c>
      <c r="P2" s="506" t="s">
        <v>2745</v>
      </c>
      <c r="Q2" s="506" t="s">
        <v>526</v>
      </c>
      <c r="R2" s="506" t="s">
        <v>2613</v>
      </c>
      <c r="S2" s="507" t="s">
        <v>1179</v>
      </c>
      <c r="T2" s="507" t="s">
        <v>289</v>
      </c>
      <c r="U2" s="506" t="s">
        <v>713</v>
      </c>
    </row>
    <row r="3" spans="1:21" x14ac:dyDescent="0.2">
      <c r="A3" s="190" t="s">
        <v>91</v>
      </c>
      <c r="B3" s="506" t="s">
        <v>1807</v>
      </c>
      <c r="C3" s="506" t="s">
        <v>767</v>
      </c>
      <c r="D3" s="506" t="s">
        <v>1728</v>
      </c>
      <c r="E3" s="506" t="s">
        <v>1499</v>
      </c>
      <c r="F3" s="507" t="s">
        <v>368</v>
      </c>
      <c r="G3" s="506" t="s">
        <v>1577</v>
      </c>
      <c r="H3" s="506" t="s">
        <v>2039</v>
      </c>
      <c r="I3" s="507" t="s">
        <v>2603</v>
      </c>
      <c r="J3" s="507" t="s">
        <v>1032</v>
      </c>
      <c r="K3" s="506" t="s">
        <v>796</v>
      </c>
      <c r="L3" s="507" t="s">
        <v>1229</v>
      </c>
      <c r="M3" s="506" t="s">
        <v>2810</v>
      </c>
      <c r="N3" s="507" t="s">
        <v>1328</v>
      </c>
      <c r="O3" s="506" t="s">
        <v>947</v>
      </c>
      <c r="P3" s="506" t="s">
        <v>2746</v>
      </c>
      <c r="Q3" s="506" t="s">
        <v>528</v>
      </c>
      <c r="R3" s="507" t="s">
        <v>2614</v>
      </c>
      <c r="S3" s="506" t="s">
        <v>1180</v>
      </c>
      <c r="T3" s="507" t="s">
        <v>290</v>
      </c>
      <c r="U3" s="506" t="s">
        <v>714</v>
      </c>
    </row>
    <row r="4" spans="1:21" x14ac:dyDescent="0.2">
      <c r="A4" s="190" t="s">
        <v>92</v>
      </c>
      <c r="B4" s="506" t="s">
        <v>1808</v>
      </c>
      <c r="C4" s="507" t="s">
        <v>768</v>
      </c>
      <c r="D4" s="506" t="s">
        <v>1729</v>
      </c>
      <c r="E4" s="506" t="s">
        <v>1500</v>
      </c>
      <c r="F4" s="507" t="s">
        <v>511</v>
      </c>
      <c r="G4" s="506" t="s">
        <v>1578</v>
      </c>
      <c r="H4" s="506" t="s">
        <v>2050</v>
      </c>
      <c r="I4" s="507" t="s">
        <v>2604</v>
      </c>
      <c r="J4" s="506" t="s">
        <v>1033</v>
      </c>
      <c r="K4" s="506" t="s">
        <v>797</v>
      </c>
      <c r="L4" s="506" t="s">
        <v>1230</v>
      </c>
      <c r="M4" s="506" t="s">
        <v>2811</v>
      </c>
      <c r="N4" s="506" t="s">
        <v>1329</v>
      </c>
      <c r="O4" s="507" t="s">
        <v>948</v>
      </c>
      <c r="P4" s="507" t="s">
        <v>2747</v>
      </c>
      <c r="Q4" s="506" t="s">
        <v>529</v>
      </c>
      <c r="R4" s="506" t="s">
        <v>2615</v>
      </c>
      <c r="S4" s="506" t="s">
        <v>1181</v>
      </c>
      <c r="T4" s="507" t="s">
        <v>291</v>
      </c>
      <c r="U4" s="507" t="s">
        <v>715</v>
      </c>
    </row>
    <row r="5" spans="1:21" x14ac:dyDescent="0.2">
      <c r="A5" s="194" t="s">
        <v>118</v>
      </c>
      <c r="B5" s="506" t="s">
        <v>1809</v>
      </c>
      <c r="C5" s="507" t="s">
        <v>769</v>
      </c>
      <c r="D5" s="506" t="s">
        <v>1730</v>
      </c>
      <c r="E5" s="507" t="s">
        <v>1501</v>
      </c>
      <c r="F5" s="507" t="s">
        <v>512</v>
      </c>
      <c r="G5" s="506" t="s">
        <v>1579</v>
      </c>
      <c r="H5" s="506" t="s">
        <v>2051</v>
      </c>
      <c r="I5" s="506" t="s">
        <v>2605</v>
      </c>
      <c r="J5" s="506" t="s">
        <v>1034</v>
      </c>
      <c r="K5" s="506" t="s">
        <v>798</v>
      </c>
      <c r="L5" s="506" t="s">
        <v>1231</v>
      </c>
      <c r="M5" s="506" t="s">
        <v>2812</v>
      </c>
      <c r="N5" s="506" t="s">
        <v>1330</v>
      </c>
      <c r="O5" s="507" t="s">
        <v>949</v>
      </c>
      <c r="P5" s="506" t="s">
        <v>2748</v>
      </c>
      <c r="Q5" s="506" t="s">
        <v>530</v>
      </c>
      <c r="R5" s="506" t="s">
        <v>2616</v>
      </c>
      <c r="S5" s="506" t="s">
        <v>1182</v>
      </c>
      <c r="T5" s="506" t="s">
        <v>292</v>
      </c>
      <c r="U5" s="506" t="s">
        <v>716</v>
      </c>
    </row>
    <row r="6" spans="1:21" x14ac:dyDescent="0.2">
      <c r="A6" s="194" t="s">
        <v>2874</v>
      </c>
      <c r="B6" s="506" t="s">
        <v>1810</v>
      </c>
      <c r="C6" s="507" t="s">
        <v>770</v>
      </c>
      <c r="D6" s="507" t="s">
        <v>1732</v>
      </c>
      <c r="E6" s="507" t="s">
        <v>1502</v>
      </c>
      <c r="F6" s="507" t="s">
        <v>513</v>
      </c>
      <c r="G6" s="506" t="s">
        <v>1580</v>
      </c>
      <c r="H6" s="506" t="s">
        <v>2052</v>
      </c>
      <c r="I6" s="506" t="s">
        <v>2606</v>
      </c>
      <c r="J6" s="506" t="s">
        <v>1035</v>
      </c>
      <c r="K6" s="506" t="s">
        <v>799</v>
      </c>
      <c r="L6" s="507" t="s">
        <v>1232</v>
      </c>
      <c r="M6" s="507" t="s">
        <v>2823</v>
      </c>
      <c r="N6" s="506" t="s">
        <v>1331</v>
      </c>
      <c r="O6" s="506" t="s">
        <v>950</v>
      </c>
      <c r="P6" s="507" t="s">
        <v>2749</v>
      </c>
      <c r="Q6" s="506" t="s">
        <v>531</v>
      </c>
      <c r="R6" s="507" t="s">
        <v>2617</v>
      </c>
      <c r="S6" s="507" t="s">
        <v>1183</v>
      </c>
      <c r="T6" s="506" t="s">
        <v>293</v>
      </c>
      <c r="U6" s="506" t="s">
        <v>717</v>
      </c>
    </row>
    <row r="7" spans="1:21" x14ac:dyDescent="0.2">
      <c r="A7" s="190" t="s">
        <v>96</v>
      </c>
      <c r="B7" s="506" t="s">
        <v>1811</v>
      </c>
      <c r="C7" s="506" t="s">
        <v>771</v>
      </c>
      <c r="D7" s="507" t="s">
        <v>1733</v>
      </c>
      <c r="E7" s="506" t="s">
        <v>1503</v>
      </c>
      <c r="F7" s="507" t="s">
        <v>514</v>
      </c>
      <c r="G7" s="506" t="s">
        <v>1581</v>
      </c>
      <c r="H7" s="506" t="s">
        <v>2053</v>
      </c>
      <c r="I7" s="506" t="s">
        <v>2607</v>
      </c>
      <c r="J7" s="506" t="s">
        <v>1036</v>
      </c>
      <c r="K7" s="506" t="s">
        <v>858</v>
      </c>
      <c r="L7" s="506" t="s">
        <v>1233</v>
      </c>
      <c r="M7" s="506" t="s">
        <v>2824</v>
      </c>
      <c r="N7" s="507" t="s">
        <v>1332</v>
      </c>
      <c r="O7" s="506" t="s">
        <v>951</v>
      </c>
      <c r="P7" s="507" t="s">
        <v>2750</v>
      </c>
      <c r="Q7" s="507" t="s">
        <v>532</v>
      </c>
      <c r="R7" s="506" t="s">
        <v>2618</v>
      </c>
      <c r="S7" s="507" t="s">
        <v>1184</v>
      </c>
      <c r="T7" s="506" t="s">
        <v>294</v>
      </c>
      <c r="U7" s="506" t="s">
        <v>718</v>
      </c>
    </row>
    <row r="8" spans="1:21" x14ac:dyDescent="0.2">
      <c r="A8" s="190" t="s">
        <v>97</v>
      </c>
      <c r="B8" s="506" t="s">
        <v>1812</v>
      </c>
      <c r="C8" s="506" t="s">
        <v>772</v>
      </c>
      <c r="D8" s="506" t="s">
        <v>1734</v>
      </c>
      <c r="E8" s="506" t="s">
        <v>1505</v>
      </c>
      <c r="F8" s="507" t="s">
        <v>515</v>
      </c>
      <c r="G8" s="506" t="s">
        <v>1582</v>
      </c>
      <c r="H8" s="506" t="s">
        <v>2054</v>
      </c>
      <c r="I8" s="507" t="s">
        <v>2608</v>
      </c>
      <c r="J8" s="507" t="s">
        <v>1037</v>
      </c>
      <c r="K8" s="506" t="s">
        <v>859</v>
      </c>
      <c r="L8" s="506" t="s">
        <v>1234</v>
      </c>
      <c r="M8" s="506" t="s">
        <v>2825</v>
      </c>
      <c r="N8" s="506" t="s">
        <v>1333</v>
      </c>
      <c r="O8" s="506" t="s">
        <v>952</v>
      </c>
      <c r="P8" s="506" t="s">
        <v>2751</v>
      </c>
      <c r="Q8" s="506" t="s">
        <v>533</v>
      </c>
      <c r="R8" s="506" t="s">
        <v>2619</v>
      </c>
      <c r="S8" s="506" t="s">
        <v>1185</v>
      </c>
      <c r="T8" s="507" t="s">
        <v>295</v>
      </c>
      <c r="U8" s="506" t="s">
        <v>719</v>
      </c>
    </row>
    <row r="9" spans="1:21" x14ac:dyDescent="0.2">
      <c r="A9" s="190" t="s">
        <v>98</v>
      </c>
      <c r="B9" s="506" t="s">
        <v>1813</v>
      </c>
      <c r="C9" s="506" t="s">
        <v>773</v>
      </c>
      <c r="D9" s="506" t="s">
        <v>1735</v>
      </c>
      <c r="E9" s="506" t="s">
        <v>1506</v>
      </c>
      <c r="F9" s="507" t="s">
        <v>516</v>
      </c>
      <c r="G9" s="506" t="s">
        <v>1583</v>
      </c>
      <c r="H9" s="506" t="s">
        <v>2055</v>
      </c>
      <c r="I9" s="506" t="s">
        <v>2609</v>
      </c>
      <c r="J9" s="507" t="s">
        <v>1038</v>
      </c>
      <c r="K9" s="506" t="s">
        <v>860</v>
      </c>
      <c r="L9" s="506" t="s">
        <v>1235</v>
      </c>
      <c r="M9" s="506" t="s">
        <v>2826</v>
      </c>
      <c r="N9" s="506" t="s">
        <v>1334</v>
      </c>
      <c r="O9" s="506" t="s">
        <v>953</v>
      </c>
      <c r="P9" s="506" t="s">
        <v>2752</v>
      </c>
      <c r="Q9" s="506" t="s">
        <v>534</v>
      </c>
      <c r="R9" s="506" t="s">
        <v>2620</v>
      </c>
      <c r="S9" s="506" t="s">
        <v>1186</v>
      </c>
      <c r="T9" s="507" t="s">
        <v>296</v>
      </c>
      <c r="U9" s="506" t="s">
        <v>721</v>
      </c>
    </row>
    <row r="10" spans="1:21" x14ac:dyDescent="0.2">
      <c r="A10" s="190" t="s">
        <v>99</v>
      </c>
      <c r="B10" s="506" t="s">
        <v>1814</v>
      </c>
      <c r="C10" s="507" t="s">
        <v>774</v>
      </c>
      <c r="D10" s="506" t="s">
        <v>1736</v>
      </c>
      <c r="E10" s="506" t="s">
        <v>1507</v>
      </c>
      <c r="F10" s="507" t="s">
        <v>517</v>
      </c>
      <c r="G10" s="506" t="s">
        <v>1584</v>
      </c>
      <c r="H10" s="506" t="s">
        <v>2056</v>
      </c>
      <c r="I10" s="507" t="s">
        <v>2610</v>
      </c>
      <c r="J10" s="506" t="s">
        <v>1039</v>
      </c>
      <c r="K10" s="507" t="s">
        <v>862</v>
      </c>
      <c r="L10" s="506" t="s">
        <v>1236</v>
      </c>
      <c r="M10" s="506" t="s">
        <v>2827</v>
      </c>
      <c r="N10" s="506" t="s">
        <v>1353</v>
      </c>
      <c r="O10" s="506" t="s">
        <v>954</v>
      </c>
      <c r="P10" s="506" t="s">
        <v>2753</v>
      </c>
      <c r="Q10" s="506" t="s">
        <v>535</v>
      </c>
      <c r="R10" s="506" t="s">
        <v>2621</v>
      </c>
      <c r="S10" s="506" t="s">
        <v>1187</v>
      </c>
      <c r="T10" s="507" t="s">
        <v>297</v>
      </c>
      <c r="U10" s="506" t="s">
        <v>722</v>
      </c>
    </row>
    <row r="11" spans="1:21" x14ac:dyDescent="0.2">
      <c r="A11" s="190" t="s">
        <v>100</v>
      </c>
      <c r="B11" s="506" t="s">
        <v>1815</v>
      </c>
      <c r="C11" s="507" t="s">
        <v>775</v>
      </c>
      <c r="D11" s="506" t="s">
        <v>1737</v>
      </c>
      <c r="E11" s="506" t="s">
        <v>1508</v>
      </c>
      <c r="F11" s="507" t="s">
        <v>518</v>
      </c>
      <c r="G11" s="506" t="s">
        <v>1611</v>
      </c>
      <c r="H11" s="506" t="s">
        <v>2057</v>
      </c>
      <c r="I11" s="507" t="s">
        <v>2611</v>
      </c>
      <c r="J11" s="507" t="s">
        <v>1040</v>
      </c>
      <c r="K11" s="507" t="s">
        <v>863</v>
      </c>
      <c r="L11" s="506" t="s">
        <v>1271</v>
      </c>
      <c r="M11" s="506" t="s">
        <v>2828</v>
      </c>
      <c r="N11" s="506" t="s">
        <v>1354</v>
      </c>
      <c r="O11" s="506" t="s">
        <v>955</v>
      </c>
      <c r="P11" s="507" t="s">
        <v>2754</v>
      </c>
      <c r="Q11" s="506" t="s">
        <v>536</v>
      </c>
      <c r="R11" s="506" t="s">
        <v>2622</v>
      </c>
      <c r="S11" s="506" t="s">
        <v>1188</v>
      </c>
      <c r="T11" s="506" t="s">
        <v>299</v>
      </c>
      <c r="U11" s="506" t="s">
        <v>723</v>
      </c>
    </row>
    <row r="12" spans="1:21" x14ac:dyDescent="0.2">
      <c r="A12" s="190" t="s">
        <v>101</v>
      </c>
      <c r="B12" s="506" t="s">
        <v>1816</v>
      </c>
      <c r="C12" s="506" t="s">
        <v>776</v>
      </c>
      <c r="D12" s="506" t="s">
        <v>1738</v>
      </c>
      <c r="E12" s="506" t="s">
        <v>1510</v>
      </c>
      <c r="F12" s="507" t="s">
        <v>519</v>
      </c>
      <c r="G12" s="506" t="s">
        <v>1612</v>
      </c>
      <c r="H12" s="506" t="s">
        <v>2058</v>
      </c>
      <c r="I12" s="506" t="s">
        <v>2612</v>
      </c>
      <c r="J12" s="506" t="s">
        <v>1041</v>
      </c>
      <c r="K12" s="506" t="s">
        <v>864</v>
      </c>
      <c r="L12" s="506" t="s">
        <v>1272</v>
      </c>
      <c r="M12" s="506" t="s">
        <v>2829</v>
      </c>
      <c r="N12" s="506" t="s">
        <v>1355</v>
      </c>
      <c r="O12" s="506" t="s">
        <v>956</v>
      </c>
      <c r="P12" s="506" t="s">
        <v>2755</v>
      </c>
      <c r="Q12" s="506" t="s">
        <v>537</v>
      </c>
      <c r="R12" s="506" t="s">
        <v>2623</v>
      </c>
      <c r="S12" s="506" t="s">
        <v>1189</v>
      </c>
      <c r="T12" s="506" t="s">
        <v>300</v>
      </c>
      <c r="U12" s="506" t="s">
        <v>724</v>
      </c>
    </row>
    <row r="13" spans="1:21" x14ac:dyDescent="0.2">
      <c r="A13" s="192" t="s">
        <v>2917</v>
      </c>
      <c r="B13" s="507" t="s">
        <v>1817</v>
      </c>
      <c r="C13" s="506" t="s">
        <v>777</v>
      </c>
      <c r="D13" s="507" t="s">
        <v>1740</v>
      </c>
      <c r="E13" s="506" t="s">
        <v>1511</v>
      </c>
      <c r="F13" s="507" t="s">
        <v>520</v>
      </c>
      <c r="G13" s="507" t="s">
        <v>1613</v>
      </c>
      <c r="H13" s="506" t="s">
        <v>2059</v>
      </c>
      <c r="I13" s="191"/>
      <c r="J13" s="506" t="s">
        <v>1042</v>
      </c>
      <c r="K13" s="506" t="s">
        <v>865</v>
      </c>
      <c r="L13" s="506" t="s">
        <v>1273</v>
      </c>
      <c r="M13" s="506" t="s">
        <v>2830</v>
      </c>
      <c r="N13" s="507" t="s">
        <v>1356</v>
      </c>
      <c r="O13" s="506" t="s">
        <v>957</v>
      </c>
      <c r="P13" s="506" t="s">
        <v>2756</v>
      </c>
      <c r="Q13" s="506" t="s">
        <v>538</v>
      </c>
      <c r="R13" s="506" t="s">
        <v>2624</v>
      </c>
      <c r="S13" s="506" t="s">
        <v>1190</v>
      </c>
      <c r="T13" s="506" t="s">
        <v>301</v>
      </c>
      <c r="U13" s="506" t="s">
        <v>725</v>
      </c>
    </row>
    <row r="14" spans="1:21" x14ac:dyDescent="0.2">
      <c r="A14" s="190" t="s">
        <v>103</v>
      </c>
      <c r="B14" s="506" t="s">
        <v>1818</v>
      </c>
      <c r="C14" s="507" t="s">
        <v>778</v>
      </c>
      <c r="D14" s="506" t="s">
        <v>1741</v>
      </c>
      <c r="E14" s="507" t="s">
        <v>1514</v>
      </c>
      <c r="F14" s="507" t="s">
        <v>521</v>
      </c>
      <c r="G14" s="507" t="s">
        <v>1614</v>
      </c>
      <c r="H14" s="506" t="s">
        <v>2060</v>
      </c>
      <c r="I14" s="191"/>
      <c r="J14" s="506" t="s">
        <v>1043</v>
      </c>
      <c r="K14" s="506" t="s">
        <v>866</v>
      </c>
      <c r="L14" s="506" t="s">
        <v>1274</v>
      </c>
      <c r="M14" s="506" t="s">
        <v>2831</v>
      </c>
      <c r="N14" s="506" t="s">
        <v>1357</v>
      </c>
      <c r="O14" s="506" t="s">
        <v>958</v>
      </c>
      <c r="P14" s="506" t="s">
        <v>2757</v>
      </c>
      <c r="Q14" s="507" t="s">
        <v>539</v>
      </c>
      <c r="R14" s="506" t="s">
        <v>2625</v>
      </c>
      <c r="S14" s="506" t="s">
        <v>1191</v>
      </c>
      <c r="T14" s="506" t="s">
        <v>302</v>
      </c>
      <c r="U14" s="506" t="s">
        <v>754</v>
      </c>
    </row>
    <row r="15" spans="1:21" x14ac:dyDescent="0.2">
      <c r="A15" s="190" t="s">
        <v>119</v>
      </c>
      <c r="B15" s="506" t="s">
        <v>1819</v>
      </c>
      <c r="C15" s="507" t="s">
        <v>779</v>
      </c>
      <c r="D15" s="506" t="s">
        <v>1742</v>
      </c>
      <c r="E15" s="507" t="s">
        <v>1515</v>
      </c>
      <c r="F15" s="507" t="s">
        <v>522</v>
      </c>
      <c r="G15" s="507" t="s">
        <v>1615</v>
      </c>
      <c r="H15" s="506" t="s">
        <v>2061</v>
      </c>
      <c r="I15" s="191"/>
      <c r="J15" s="507" t="s">
        <v>1044</v>
      </c>
      <c r="K15" s="506" t="s">
        <v>867</v>
      </c>
      <c r="L15" s="506" t="s">
        <v>1275</v>
      </c>
      <c r="M15" s="506" t="s">
        <v>2832</v>
      </c>
      <c r="N15" s="506" t="s">
        <v>1358</v>
      </c>
      <c r="O15" s="506" t="s">
        <v>959</v>
      </c>
      <c r="P15" s="506" t="s">
        <v>2758</v>
      </c>
      <c r="Q15" s="507" t="s">
        <v>540</v>
      </c>
      <c r="R15" s="507" t="s">
        <v>2626</v>
      </c>
      <c r="S15" s="506" t="s">
        <v>1192</v>
      </c>
      <c r="T15" s="506" t="s">
        <v>303</v>
      </c>
      <c r="U15" s="191"/>
    </row>
    <row r="16" spans="1:21" x14ac:dyDescent="0.2">
      <c r="A16" s="190" t="s">
        <v>106</v>
      </c>
      <c r="B16" s="506" t="s">
        <v>1821</v>
      </c>
      <c r="C16" s="507" t="s">
        <v>780</v>
      </c>
      <c r="D16" s="506" t="s">
        <v>1743</v>
      </c>
      <c r="E16" s="506" t="s">
        <v>1516</v>
      </c>
      <c r="F16" s="507" t="s">
        <v>523</v>
      </c>
      <c r="G16" s="506" t="s">
        <v>1616</v>
      </c>
      <c r="H16" s="506" t="s">
        <v>2062</v>
      </c>
      <c r="I16" s="191"/>
      <c r="J16" s="506" t="s">
        <v>1045</v>
      </c>
      <c r="K16" s="506" t="s">
        <v>868</v>
      </c>
      <c r="L16" s="506" t="s">
        <v>1276</v>
      </c>
      <c r="M16" s="506" t="s">
        <v>2833</v>
      </c>
      <c r="N16" s="506" t="s">
        <v>1359</v>
      </c>
      <c r="O16" s="506" t="s">
        <v>960</v>
      </c>
      <c r="P16" s="506" t="s">
        <v>2759</v>
      </c>
      <c r="Q16" s="506" t="s">
        <v>541</v>
      </c>
      <c r="R16" s="506" t="s">
        <v>2627</v>
      </c>
      <c r="S16" s="506" t="s">
        <v>1193</v>
      </c>
      <c r="T16" s="506" t="s">
        <v>304</v>
      </c>
      <c r="U16" s="191"/>
    </row>
    <row r="17" spans="1:21" x14ac:dyDescent="0.2">
      <c r="A17" s="190" t="s">
        <v>120</v>
      </c>
      <c r="B17" s="506" t="s">
        <v>1822</v>
      </c>
      <c r="C17" s="506" t="s">
        <v>781</v>
      </c>
      <c r="D17" s="506" t="s">
        <v>1744</v>
      </c>
      <c r="E17" s="506" t="s">
        <v>1517</v>
      </c>
      <c r="F17" s="507" t="s">
        <v>524</v>
      </c>
      <c r="G17" s="506" t="s">
        <v>1617</v>
      </c>
      <c r="H17" s="506" t="s">
        <v>2063</v>
      </c>
      <c r="I17" s="191"/>
      <c r="J17" s="506" t="s">
        <v>1046</v>
      </c>
      <c r="K17" s="506" t="s">
        <v>869</v>
      </c>
      <c r="L17" s="506" t="s">
        <v>1277</v>
      </c>
      <c r="M17" s="506" t="s">
        <v>2834</v>
      </c>
      <c r="N17" s="506" t="s">
        <v>1360</v>
      </c>
      <c r="O17" s="507" t="s">
        <v>1009</v>
      </c>
      <c r="P17" s="506" t="s">
        <v>2760</v>
      </c>
      <c r="Q17" s="506" t="s">
        <v>542</v>
      </c>
      <c r="R17" s="506" t="s">
        <v>2628</v>
      </c>
      <c r="S17" s="507" t="s">
        <v>1194</v>
      </c>
      <c r="T17" s="506" t="s">
        <v>305</v>
      </c>
      <c r="U17" s="191"/>
    </row>
    <row r="18" spans="1:21" x14ac:dyDescent="0.2">
      <c r="A18" s="190" t="s">
        <v>2918</v>
      </c>
      <c r="B18" s="506" t="s">
        <v>1823</v>
      </c>
      <c r="C18" s="506" t="s">
        <v>782</v>
      </c>
      <c r="D18" s="506" t="s">
        <v>1745</v>
      </c>
      <c r="E18" s="506" t="s">
        <v>1518</v>
      </c>
      <c r="F18" s="507" t="s">
        <v>525</v>
      </c>
      <c r="G18" s="506" t="s">
        <v>1618</v>
      </c>
      <c r="H18" s="506" t="s">
        <v>2064</v>
      </c>
      <c r="I18" s="191"/>
      <c r="J18" s="507" t="s">
        <v>1047</v>
      </c>
      <c r="K18" s="506" t="s">
        <v>870</v>
      </c>
      <c r="L18" s="506" t="s">
        <v>1278</v>
      </c>
      <c r="M18" s="506" t="s">
        <v>2835</v>
      </c>
      <c r="N18" s="506" t="s">
        <v>1361</v>
      </c>
      <c r="O18" s="506" t="s">
        <v>1010</v>
      </c>
      <c r="P18" s="506" t="s">
        <v>2761</v>
      </c>
      <c r="Q18" s="506" t="s">
        <v>543</v>
      </c>
      <c r="R18" s="506" t="s">
        <v>2629</v>
      </c>
      <c r="S18" s="506" t="s">
        <v>1195</v>
      </c>
      <c r="T18" s="506" t="s">
        <v>306</v>
      </c>
      <c r="U18" s="191"/>
    </row>
    <row r="19" spans="1:21" x14ac:dyDescent="0.2">
      <c r="A19" s="190" t="s">
        <v>109</v>
      </c>
      <c r="B19" s="506" t="s">
        <v>1824</v>
      </c>
      <c r="C19" s="507" t="s">
        <v>783</v>
      </c>
      <c r="D19" s="507" t="s">
        <v>1746</v>
      </c>
      <c r="E19" s="506" t="s">
        <v>1519</v>
      </c>
      <c r="F19" s="191"/>
      <c r="G19" s="506" t="s">
        <v>1619</v>
      </c>
      <c r="H19" s="506" t="s">
        <v>2065</v>
      </c>
      <c r="I19" s="191"/>
      <c r="J19" s="506" t="s">
        <v>1048</v>
      </c>
      <c r="K19" s="506" t="s">
        <v>871</v>
      </c>
      <c r="L19" s="506" t="s">
        <v>1279</v>
      </c>
      <c r="M19" s="506" t="s">
        <v>2836</v>
      </c>
      <c r="N19" s="506" t="s">
        <v>1362</v>
      </c>
      <c r="O19" s="506" t="s">
        <v>1011</v>
      </c>
      <c r="P19" s="507" t="s">
        <v>2763</v>
      </c>
      <c r="Q19" s="507" t="s">
        <v>544</v>
      </c>
      <c r="R19" s="506" t="s">
        <v>2630</v>
      </c>
      <c r="S19" s="506" t="s">
        <v>1196</v>
      </c>
      <c r="T19" s="506" t="s">
        <v>307</v>
      </c>
      <c r="U19" s="191"/>
    </row>
    <row r="20" spans="1:21" x14ac:dyDescent="0.2">
      <c r="A20" s="190" t="s">
        <v>121</v>
      </c>
      <c r="B20" s="507" t="s">
        <v>1825</v>
      </c>
      <c r="C20" s="507" t="s">
        <v>784</v>
      </c>
      <c r="D20" s="507" t="s">
        <v>1747</v>
      </c>
      <c r="E20" s="507" t="s">
        <v>1520</v>
      </c>
      <c r="F20" s="191"/>
      <c r="G20" s="506" t="s">
        <v>1620</v>
      </c>
      <c r="H20" s="506" t="s">
        <v>2066</v>
      </c>
      <c r="I20" s="191"/>
      <c r="J20" s="507" t="s">
        <v>1049</v>
      </c>
      <c r="K20" s="506" t="s">
        <v>872</v>
      </c>
      <c r="L20" s="506" t="s">
        <v>1280</v>
      </c>
      <c r="M20" s="506" t="s">
        <v>2837</v>
      </c>
      <c r="N20" s="507" t="s">
        <v>1363</v>
      </c>
      <c r="O20" s="506" t="s">
        <v>1012</v>
      </c>
      <c r="P20" s="506" t="s">
        <v>2764</v>
      </c>
      <c r="Q20" s="506" t="s">
        <v>546</v>
      </c>
      <c r="R20" s="506" t="s">
        <v>2631</v>
      </c>
      <c r="S20" s="506" t="s">
        <v>1197</v>
      </c>
      <c r="T20" s="507" t="s">
        <v>308</v>
      </c>
      <c r="U20" s="191"/>
    </row>
    <row r="21" spans="1:21" x14ac:dyDescent="0.2">
      <c r="A21" s="190" t="s">
        <v>122</v>
      </c>
      <c r="B21" s="506" t="s">
        <v>1826</v>
      </c>
      <c r="C21" s="506" t="s">
        <v>785</v>
      </c>
      <c r="D21" s="506" t="s">
        <v>1748</v>
      </c>
      <c r="E21" s="506" t="s">
        <v>1521</v>
      </c>
      <c r="F21" s="191"/>
      <c r="G21" s="506" t="s">
        <v>1621</v>
      </c>
      <c r="H21" s="506" t="s">
        <v>2067</v>
      </c>
      <c r="I21" s="191"/>
      <c r="J21" s="507" t="s">
        <v>1050</v>
      </c>
      <c r="K21" s="506" t="s">
        <v>873</v>
      </c>
      <c r="L21" s="506" t="s">
        <v>1281</v>
      </c>
      <c r="M21" s="506" t="s">
        <v>2838</v>
      </c>
      <c r="N21" s="507" t="s">
        <v>1364</v>
      </c>
      <c r="O21" s="506" t="s">
        <v>1013</v>
      </c>
      <c r="P21" s="506" t="s">
        <v>2765</v>
      </c>
      <c r="Q21" s="506" t="s">
        <v>547</v>
      </c>
      <c r="R21" s="546" t="s">
        <v>2632</v>
      </c>
      <c r="S21" s="506" t="s">
        <v>1225</v>
      </c>
      <c r="T21" s="508" t="s">
        <v>309</v>
      </c>
      <c r="U21" s="191"/>
    </row>
    <row r="22" spans="1:21" x14ac:dyDescent="0.2">
      <c r="A22" s="190"/>
      <c r="B22" s="506" t="s">
        <v>1827</v>
      </c>
      <c r="C22" s="506" t="s">
        <v>786</v>
      </c>
      <c r="D22" s="506" t="s">
        <v>1749</v>
      </c>
      <c r="E22" s="506" t="s">
        <v>3162</v>
      </c>
      <c r="F22" s="191"/>
      <c r="G22" s="506" t="s">
        <v>1622</v>
      </c>
      <c r="H22" s="506" t="s">
        <v>2068</v>
      </c>
      <c r="I22" s="191"/>
      <c r="J22" s="507" t="s">
        <v>1051</v>
      </c>
      <c r="K22" s="506" t="s">
        <v>874</v>
      </c>
      <c r="L22" s="506" t="s">
        <v>1282</v>
      </c>
      <c r="M22" s="506" t="s">
        <v>2839</v>
      </c>
      <c r="N22" s="506" t="s">
        <v>1365</v>
      </c>
      <c r="O22" s="506" t="s">
        <v>1014</v>
      </c>
      <c r="P22" s="507" t="s">
        <v>2766</v>
      </c>
      <c r="Q22" s="506" t="s">
        <v>548</v>
      </c>
      <c r="R22" s="506" t="s">
        <v>2633</v>
      </c>
      <c r="S22" s="506" t="s">
        <v>1226</v>
      </c>
      <c r="T22" s="506" t="s">
        <v>310</v>
      </c>
      <c r="U22" s="191"/>
    </row>
    <row r="23" spans="1:21" x14ac:dyDescent="0.2">
      <c r="A23" s="190"/>
      <c r="B23" s="506" t="s">
        <v>1828</v>
      </c>
      <c r="C23" s="506" t="s">
        <v>788</v>
      </c>
      <c r="D23" s="506" t="s">
        <v>1750</v>
      </c>
      <c r="E23" s="507" t="s">
        <v>3166</v>
      </c>
      <c r="F23" s="191"/>
      <c r="G23" s="506" t="s">
        <v>1623</v>
      </c>
      <c r="H23" s="553" t="s">
        <v>2947</v>
      </c>
      <c r="I23" s="191"/>
      <c r="J23" s="507" t="s">
        <v>1052</v>
      </c>
      <c r="K23" s="506" t="s">
        <v>875</v>
      </c>
      <c r="L23" s="507" t="s">
        <v>1283</v>
      </c>
      <c r="M23" s="506" t="s">
        <v>2840</v>
      </c>
      <c r="N23" s="506" t="s">
        <v>1366</v>
      </c>
      <c r="O23" s="506" t="s">
        <v>1015</v>
      </c>
      <c r="P23" s="507" t="s">
        <v>2767</v>
      </c>
      <c r="Q23" s="506" t="s">
        <v>549</v>
      </c>
      <c r="R23" s="506" t="s">
        <v>2634</v>
      </c>
      <c r="S23" s="773" t="s">
        <v>3086</v>
      </c>
      <c r="T23" s="506" t="s">
        <v>311</v>
      </c>
      <c r="U23" s="191"/>
    </row>
    <row r="24" spans="1:21" x14ac:dyDescent="0.2">
      <c r="A24" s="190"/>
      <c r="B24" s="506" t="s">
        <v>1829</v>
      </c>
      <c r="C24" s="507" t="s">
        <v>789</v>
      </c>
      <c r="D24" s="506" t="s">
        <v>1751</v>
      </c>
      <c r="E24" s="507" t="s">
        <v>3169</v>
      </c>
      <c r="F24" s="191"/>
      <c r="G24" s="507" t="s">
        <v>1624</v>
      </c>
      <c r="H24" s="506" t="s">
        <v>2069</v>
      </c>
      <c r="I24" s="191"/>
      <c r="J24" s="507" t="s">
        <v>1053</v>
      </c>
      <c r="K24" s="506" t="s">
        <v>876</v>
      </c>
      <c r="L24" s="507" t="s">
        <v>1284</v>
      </c>
      <c r="M24" s="506" t="s">
        <v>2841</v>
      </c>
      <c r="N24" s="506" t="s">
        <v>1367</v>
      </c>
      <c r="O24" s="507" t="s">
        <v>1016</v>
      </c>
      <c r="P24" s="507" t="s">
        <v>2768</v>
      </c>
      <c r="Q24" s="507" t="s">
        <v>551</v>
      </c>
      <c r="R24" s="507" t="s">
        <v>2635</v>
      </c>
      <c r="S24" s="773" t="s">
        <v>3087</v>
      </c>
      <c r="T24" s="506" t="s">
        <v>312</v>
      </c>
      <c r="U24" s="191"/>
    </row>
    <row r="25" spans="1:21" x14ac:dyDescent="0.2">
      <c r="A25" s="190"/>
      <c r="B25" s="507" t="s">
        <v>1830</v>
      </c>
      <c r="C25" s="506" t="s">
        <v>790</v>
      </c>
      <c r="D25" s="506" t="s">
        <v>1752</v>
      </c>
      <c r="E25" s="507" t="s">
        <v>1523</v>
      </c>
      <c r="F25" s="191"/>
      <c r="G25" s="506" t="s">
        <v>1625</v>
      </c>
      <c r="H25" s="506" t="s">
        <v>2070</v>
      </c>
      <c r="I25" s="191"/>
      <c r="J25" s="507" t="s">
        <v>1054</v>
      </c>
      <c r="K25" s="506" t="s">
        <v>877</v>
      </c>
      <c r="L25" s="506" t="s">
        <v>1285</v>
      </c>
      <c r="M25" s="506" t="s">
        <v>2842</v>
      </c>
      <c r="N25" s="506" t="s">
        <v>1368</v>
      </c>
      <c r="O25" s="191"/>
      <c r="P25" s="507" t="s">
        <v>2769</v>
      </c>
      <c r="Q25" s="506" t="s">
        <v>552</v>
      </c>
      <c r="R25" s="506" t="s">
        <v>2636</v>
      </c>
      <c r="S25" s="773" t="s">
        <v>3088</v>
      </c>
      <c r="T25" s="506" t="s">
        <v>313</v>
      </c>
      <c r="U25" s="191"/>
    </row>
    <row r="26" spans="1:21" x14ac:dyDescent="0.2">
      <c r="A26" s="190"/>
      <c r="B26" s="507" t="s">
        <v>1831</v>
      </c>
      <c r="C26" s="506" t="s">
        <v>791</v>
      </c>
      <c r="D26" s="506" t="s">
        <v>1753</v>
      </c>
      <c r="E26" s="506" t="s">
        <v>1227</v>
      </c>
      <c r="F26" s="191"/>
      <c r="G26" s="506" t="s">
        <v>1626</v>
      </c>
      <c r="H26" s="506" t="s">
        <v>2071</v>
      </c>
      <c r="I26" s="191"/>
      <c r="J26" s="507" t="s">
        <v>1055</v>
      </c>
      <c r="K26" s="506" t="s">
        <v>878</v>
      </c>
      <c r="L26" s="506" t="s">
        <v>1286</v>
      </c>
      <c r="M26" s="191"/>
      <c r="N26" s="506" t="s">
        <v>1369</v>
      </c>
      <c r="O26" s="191"/>
      <c r="P26" s="191"/>
      <c r="Q26" s="506" t="s">
        <v>553</v>
      </c>
      <c r="R26" s="506" t="s">
        <v>2637</v>
      </c>
      <c r="S26" s="773" t="s">
        <v>3089</v>
      </c>
      <c r="T26" s="506" t="s">
        <v>314</v>
      </c>
      <c r="U26" s="191"/>
    </row>
    <row r="27" spans="1:21" x14ac:dyDescent="0.2">
      <c r="A27" s="190"/>
      <c r="B27" s="507" t="s">
        <v>1832</v>
      </c>
      <c r="C27" s="506" t="s">
        <v>792</v>
      </c>
      <c r="D27" s="506" t="s">
        <v>1754</v>
      </c>
      <c r="E27" s="507" t="s">
        <v>1557</v>
      </c>
      <c r="F27" s="191"/>
      <c r="G27" s="506" t="s">
        <v>1627</v>
      </c>
      <c r="H27" s="506" t="s">
        <v>2072</v>
      </c>
      <c r="I27" s="191"/>
      <c r="J27" s="506" t="s">
        <v>1056</v>
      </c>
      <c r="K27" s="506" t="s">
        <v>879</v>
      </c>
      <c r="L27" s="506" t="s">
        <v>1287</v>
      </c>
      <c r="M27" s="191"/>
      <c r="N27" s="507" t="s">
        <v>1370</v>
      </c>
      <c r="O27" s="191"/>
      <c r="P27" s="191"/>
      <c r="Q27" s="507" t="s">
        <v>554</v>
      </c>
      <c r="R27" s="506" t="s">
        <v>2638</v>
      </c>
      <c r="S27" s="773" t="s">
        <v>3090</v>
      </c>
      <c r="T27" s="506" t="s">
        <v>315</v>
      </c>
      <c r="U27" s="191"/>
    </row>
    <row r="28" spans="1:21" x14ac:dyDescent="0.2">
      <c r="A28" s="190"/>
      <c r="B28" s="507" t="s">
        <v>1833</v>
      </c>
      <c r="C28" s="506" t="s">
        <v>793</v>
      </c>
      <c r="D28" s="506" t="s">
        <v>1755</v>
      </c>
      <c r="E28" s="507" t="s">
        <v>1558</v>
      </c>
      <c r="F28" s="191"/>
      <c r="G28" s="506" t="s">
        <v>1628</v>
      </c>
      <c r="H28" s="506" t="s">
        <v>2073</v>
      </c>
      <c r="I28" s="191"/>
      <c r="J28" s="507" t="s">
        <v>1057</v>
      </c>
      <c r="K28" s="506" t="s">
        <v>927</v>
      </c>
      <c r="L28" s="506" t="s">
        <v>1288</v>
      </c>
      <c r="M28" s="191"/>
      <c r="N28" s="507" t="s">
        <v>1371</v>
      </c>
      <c r="O28" s="191"/>
      <c r="P28" s="191"/>
      <c r="Q28" s="507" t="s">
        <v>555</v>
      </c>
      <c r="R28" s="507" t="s">
        <v>2639</v>
      </c>
      <c r="S28" s="773" t="s">
        <v>3091</v>
      </c>
      <c r="T28" s="506" t="s">
        <v>316</v>
      </c>
      <c r="U28" s="191"/>
    </row>
    <row r="29" spans="1:21" x14ac:dyDescent="0.2">
      <c r="A29" s="190"/>
      <c r="B29" s="507" t="s">
        <v>1834</v>
      </c>
      <c r="C29" s="506" t="s">
        <v>794</v>
      </c>
      <c r="D29" s="507" t="s">
        <v>1756</v>
      </c>
      <c r="E29" s="507" t="s">
        <v>1559</v>
      </c>
      <c r="F29" s="191"/>
      <c r="G29" s="506" t="s">
        <v>1629</v>
      </c>
      <c r="H29" s="507" t="s">
        <v>2074</v>
      </c>
      <c r="I29" s="191"/>
      <c r="J29" s="506" t="s">
        <v>1058</v>
      </c>
      <c r="K29" s="506" t="s">
        <v>928</v>
      </c>
      <c r="L29" s="506" t="s">
        <v>1289</v>
      </c>
      <c r="M29" s="191"/>
      <c r="N29" s="506" t="s">
        <v>1372</v>
      </c>
      <c r="O29" s="191"/>
      <c r="P29" s="191"/>
      <c r="Q29" s="507" t="s">
        <v>556</v>
      </c>
      <c r="R29" s="507" t="s">
        <v>2640</v>
      </c>
      <c r="S29" s="773" t="s">
        <v>3092</v>
      </c>
      <c r="T29" s="506" t="s">
        <v>317</v>
      </c>
      <c r="U29" s="191"/>
    </row>
    <row r="30" spans="1:21" x14ac:dyDescent="0.2">
      <c r="A30" s="190"/>
      <c r="B30" s="506" t="s">
        <v>1835</v>
      </c>
      <c r="C30" s="191"/>
      <c r="D30" s="506" t="s">
        <v>1757</v>
      </c>
      <c r="E30" s="507" t="s">
        <v>1560</v>
      </c>
      <c r="F30" s="191"/>
      <c r="G30" s="506" t="s">
        <v>1630</v>
      </c>
      <c r="H30" s="506" t="s">
        <v>2075</v>
      </c>
      <c r="I30" s="191"/>
      <c r="J30" s="506" t="s">
        <v>1059</v>
      </c>
      <c r="K30" s="507" t="s">
        <v>929</v>
      </c>
      <c r="L30" s="506" t="s">
        <v>1290</v>
      </c>
      <c r="M30" s="191"/>
      <c r="N30" s="506" t="s">
        <v>1373</v>
      </c>
      <c r="O30" s="191"/>
      <c r="P30" s="191"/>
      <c r="Q30" s="507" t="s">
        <v>557</v>
      </c>
      <c r="R30" s="506" t="s">
        <v>2641</v>
      </c>
      <c r="S30" s="191"/>
      <c r="T30" s="507" t="s">
        <v>318</v>
      </c>
      <c r="U30" s="191"/>
    </row>
    <row r="31" spans="1:21" x14ac:dyDescent="0.2">
      <c r="A31" s="190"/>
      <c r="B31" s="507" t="s">
        <v>1836</v>
      </c>
      <c r="C31" s="191"/>
      <c r="D31" s="506" t="s">
        <v>1758</v>
      </c>
      <c r="E31" s="507" t="s">
        <v>1561</v>
      </c>
      <c r="F31" s="191"/>
      <c r="G31" s="507" t="s">
        <v>1631</v>
      </c>
      <c r="H31" s="506" t="s">
        <v>2076</v>
      </c>
      <c r="I31" s="191"/>
      <c r="J31" s="506" t="s">
        <v>1060</v>
      </c>
      <c r="K31" s="506" t="s">
        <v>930</v>
      </c>
      <c r="L31" s="506" t="s">
        <v>1291</v>
      </c>
      <c r="M31" s="191"/>
      <c r="N31" s="506" t="s">
        <v>1374</v>
      </c>
      <c r="O31" s="191"/>
      <c r="P31" s="191"/>
      <c r="Q31" s="506" t="s">
        <v>558</v>
      </c>
      <c r="R31" s="507" t="s">
        <v>2642</v>
      </c>
      <c r="S31" s="191"/>
      <c r="T31" s="506" t="s">
        <v>319</v>
      </c>
      <c r="U31" s="191"/>
    </row>
    <row r="32" spans="1:21" x14ac:dyDescent="0.2">
      <c r="A32" s="190"/>
      <c r="B32" s="507" t="s">
        <v>1837</v>
      </c>
      <c r="C32" s="191"/>
      <c r="D32" s="506" t="s">
        <v>1759</v>
      </c>
      <c r="E32" s="507" t="s">
        <v>1562</v>
      </c>
      <c r="F32" s="191"/>
      <c r="G32" s="506" t="s">
        <v>1632</v>
      </c>
      <c r="H32" s="506" t="s">
        <v>2077</v>
      </c>
      <c r="I32" s="191"/>
      <c r="J32" s="506" t="s">
        <v>1061</v>
      </c>
      <c r="K32" s="506" t="s">
        <v>931</v>
      </c>
      <c r="L32" s="506" t="s">
        <v>1292</v>
      </c>
      <c r="M32" s="191"/>
      <c r="N32" s="506" t="s">
        <v>1375</v>
      </c>
      <c r="O32" s="191"/>
      <c r="P32" s="191"/>
      <c r="Q32" s="506" t="s">
        <v>559</v>
      </c>
      <c r="R32" s="507" t="s">
        <v>2643</v>
      </c>
      <c r="S32" s="191"/>
      <c r="T32" s="506" t="s">
        <v>320</v>
      </c>
      <c r="U32" s="191"/>
    </row>
    <row r="33" spans="1:21" x14ac:dyDescent="0.2">
      <c r="A33" s="190"/>
      <c r="B33" s="506" t="s">
        <v>1839</v>
      </c>
      <c r="C33" s="191"/>
      <c r="D33" s="507" t="s">
        <v>1760</v>
      </c>
      <c r="F33" s="191"/>
      <c r="G33" s="506" t="s">
        <v>1633</v>
      </c>
      <c r="H33" s="506" t="s">
        <v>2078</v>
      </c>
      <c r="I33" s="191"/>
      <c r="J33" s="774" t="s">
        <v>1062</v>
      </c>
      <c r="K33" s="506" t="s">
        <v>932</v>
      </c>
      <c r="L33" s="506" t="s">
        <v>1293</v>
      </c>
      <c r="M33" s="191"/>
      <c r="N33" s="507" t="s">
        <v>1376</v>
      </c>
      <c r="O33" s="191"/>
      <c r="P33" s="191"/>
      <c r="Q33" s="506" t="s">
        <v>560</v>
      </c>
      <c r="R33" s="506" t="s">
        <v>2644</v>
      </c>
      <c r="S33" s="191"/>
      <c r="T33" s="506" t="s">
        <v>321</v>
      </c>
      <c r="U33" s="191"/>
    </row>
    <row r="34" spans="1:21" x14ac:dyDescent="0.2">
      <c r="A34" s="190"/>
      <c r="B34" s="506" t="s">
        <v>1840</v>
      </c>
      <c r="C34" s="191"/>
      <c r="D34" s="506" t="s">
        <v>1761</v>
      </c>
      <c r="F34" s="191"/>
      <c r="G34" s="506" t="s">
        <v>1634</v>
      </c>
      <c r="H34" s="506" t="s">
        <v>2079</v>
      </c>
      <c r="I34" s="191"/>
      <c r="J34" s="506" t="s">
        <v>1064</v>
      </c>
      <c r="K34" s="506" t="s">
        <v>933</v>
      </c>
      <c r="L34" s="506" t="s">
        <v>1294</v>
      </c>
      <c r="M34" s="191"/>
      <c r="N34" s="506" t="s">
        <v>1377</v>
      </c>
      <c r="O34" s="191"/>
      <c r="P34" s="191"/>
      <c r="Q34" s="506" t="s">
        <v>561</v>
      </c>
      <c r="R34" s="507" t="s">
        <v>2645</v>
      </c>
      <c r="S34" s="191"/>
      <c r="T34" s="506" t="s">
        <v>322</v>
      </c>
      <c r="U34" s="191"/>
    </row>
    <row r="35" spans="1:21" x14ac:dyDescent="0.2">
      <c r="A35" s="190"/>
      <c r="B35" s="506" t="s">
        <v>1841</v>
      </c>
      <c r="C35" s="191"/>
      <c r="D35" s="506" t="s">
        <v>1762</v>
      </c>
      <c r="F35" s="191"/>
      <c r="G35" s="507" t="s">
        <v>1635</v>
      </c>
      <c r="H35" s="506" t="s">
        <v>2080</v>
      </c>
      <c r="I35" s="191"/>
      <c r="J35" s="506" t="s">
        <v>1115</v>
      </c>
      <c r="K35" s="506" t="s">
        <v>934</v>
      </c>
      <c r="L35" s="191"/>
      <c r="M35" s="191"/>
      <c r="N35" s="506" t="s">
        <v>1378</v>
      </c>
      <c r="O35" s="191"/>
      <c r="P35" s="191"/>
      <c r="Q35" s="507" t="s">
        <v>562</v>
      </c>
      <c r="R35" s="507" t="s">
        <v>2646</v>
      </c>
      <c r="S35" s="191"/>
      <c r="T35" s="507" t="s">
        <v>323</v>
      </c>
      <c r="U35" s="191"/>
    </row>
    <row r="36" spans="1:21" x14ac:dyDescent="0.2">
      <c r="A36" s="190"/>
      <c r="B36" s="506" t="s">
        <v>1842</v>
      </c>
      <c r="C36" s="191"/>
      <c r="D36" s="506" t="s">
        <v>1763</v>
      </c>
      <c r="F36" s="191"/>
      <c r="G36" s="506" t="s">
        <v>1636</v>
      </c>
      <c r="H36" s="506" t="s">
        <v>2081</v>
      </c>
      <c r="I36" s="191"/>
      <c r="J36" s="507" t="s">
        <v>1116</v>
      </c>
      <c r="K36" s="506" t="s">
        <v>935</v>
      </c>
      <c r="L36" s="191"/>
      <c r="M36" s="191"/>
      <c r="N36" s="506" t="s">
        <v>1379</v>
      </c>
      <c r="O36" s="191"/>
      <c r="P36" s="191"/>
      <c r="Q36" s="506" t="s">
        <v>563</v>
      </c>
      <c r="R36" s="507" t="s">
        <v>2647</v>
      </c>
      <c r="S36" s="191"/>
      <c r="T36" s="507" t="s">
        <v>324</v>
      </c>
      <c r="U36" s="191"/>
    </row>
    <row r="37" spans="1:21" x14ac:dyDescent="0.2">
      <c r="A37" s="190"/>
      <c r="B37" s="506" t="s">
        <v>1843</v>
      </c>
      <c r="D37" s="506" t="s">
        <v>1764</v>
      </c>
      <c r="F37" s="191"/>
      <c r="G37" s="507" t="s">
        <v>1637</v>
      </c>
      <c r="H37" s="506" t="s">
        <v>2082</v>
      </c>
      <c r="I37" s="191"/>
      <c r="J37" s="506" t="s">
        <v>1118</v>
      </c>
      <c r="K37" s="506" t="s">
        <v>936</v>
      </c>
      <c r="L37" s="191"/>
      <c r="M37" s="191"/>
      <c r="N37" s="506" t="s">
        <v>1380</v>
      </c>
      <c r="O37" s="191"/>
      <c r="Q37" s="507" t="s">
        <v>564</v>
      </c>
      <c r="R37" s="507" t="s">
        <v>2648</v>
      </c>
      <c r="T37" s="506" t="s">
        <v>325</v>
      </c>
    </row>
    <row r="38" spans="1:21" x14ac:dyDescent="0.2">
      <c r="A38" s="190"/>
      <c r="B38" s="506" t="s">
        <v>1844</v>
      </c>
      <c r="D38" s="506" t="s">
        <v>1765</v>
      </c>
      <c r="G38" s="507" t="s">
        <v>1638</v>
      </c>
      <c r="H38" s="506" t="s">
        <v>2083</v>
      </c>
      <c r="J38" s="507" t="s">
        <v>1121</v>
      </c>
      <c r="K38" s="506" t="s">
        <v>937</v>
      </c>
      <c r="N38" s="507" t="s">
        <v>1381</v>
      </c>
      <c r="Q38" s="506" t="s">
        <v>565</v>
      </c>
      <c r="R38" s="507" t="s">
        <v>2649</v>
      </c>
      <c r="T38" s="506" t="s">
        <v>326</v>
      </c>
    </row>
    <row r="39" spans="1:21" x14ac:dyDescent="0.2">
      <c r="A39" s="190"/>
      <c r="B39" s="506" t="s">
        <v>1845</v>
      </c>
      <c r="D39" s="506" t="s">
        <v>1766</v>
      </c>
      <c r="G39" s="507" t="s">
        <v>1640</v>
      </c>
      <c r="H39" s="506" t="s">
        <v>2084</v>
      </c>
      <c r="J39" s="507" t="s">
        <v>1122</v>
      </c>
      <c r="K39" s="506" t="s">
        <v>938</v>
      </c>
      <c r="N39" s="506" t="s">
        <v>1382</v>
      </c>
      <c r="Q39" s="506" t="s">
        <v>566</v>
      </c>
      <c r="R39" s="506" t="s">
        <v>2650</v>
      </c>
      <c r="T39" s="506" t="s">
        <v>327</v>
      </c>
    </row>
    <row r="40" spans="1:21" x14ac:dyDescent="0.2">
      <c r="B40" s="506" t="s">
        <v>1846</v>
      </c>
      <c r="D40" s="507" t="s">
        <v>1767</v>
      </c>
      <c r="G40" s="506" t="s">
        <v>1641</v>
      </c>
      <c r="H40" s="507" t="s">
        <v>2085</v>
      </c>
      <c r="J40" s="774" t="s">
        <v>1139</v>
      </c>
      <c r="K40" s="506" t="s">
        <v>939</v>
      </c>
      <c r="N40" s="506" t="s">
        <v>1383</v>
      </c>
      <c r="Q40" s="506" t="s">
        <v>567</v>
      </c>
      <c r="R40" s="506" t="s">
        <v>2651</v>
      </c>
      <c r="T40" s="507" t="s">
        <v>328</v>
      </c>
    </row>
    <row r="41" spans="1:21" x14ac:dyDescent="0.2">
      <c r="B41" s="506" t="s">
        <v>1847</v>
      </c>
      <c r="D41" s="506" t="s">
        <v>1768</v>
      </c>
      <c r="G41" s="507" t="s">
        <v>1642</v>
      </c>
      <c r="H41" s="506" t="s">
        <v>2086</v>
      </c>
      <c r="J41" s="506" t="s">
        <v>1142</v>
      </c>
      <c r="K41" s="506" t="s">
        <v>940</v>
      </c>
      <c r="N41" s="506" t="s">
        <v>1384</v>
      </c>
      <c r="Q41" s="506" t="s">
        <v>568</v>
      </c>
      <c r="R41" s="506" t="s">
        <v>2652</v>
      </c>
      <c r="T41" s="506" t="s">
        <v>329</v>
      </c>
    </row>
    <row r="42" spans="1:21" x14ac:dyDescent="0.2">
      <c r="B42" s="506" t="s">
        <v>1848</v>
      </c>
      <c r="D42" s="506" t="s">
        <v>1769</v>
      </c>
      <c r="G42" s="507" t="s">
        <v>1643</v>
      </c>
      <c r="H42" s="506" t="s">
        <v>2087</v>
      </c>
      <c r="J42" s="506" t="s">
        <v>1143</v>
      </c>
      <c r="K42" s="506" t="s">
        <v>941</v>
      </c>
      <c r="N42" s="506" t="s">
        <v>1385</v>
      </c>
      <c r="Q42" s="506" t="s">
        <v>569</v>
      </c>
      <c r="R42" s="506" t="s">
        <v>2653</v>
      </c>
      <c r="T42" s="506" t="s">
        <v>330</v>
      </c>
    </row>
    <row r="43" spans="1:21" x14ac:dyDescent="0.2">
      <c r="B43" s="506" t="s">
        <v>1849</v>
      </c>
      <c r="D43" s="506" t="s">
        <v>1770</v>
      </c>
      <c r="G43" s="507" t="s">
        <v>1644</v>
      </c>
      <c r="H43" s="506" t="s">
        <v>2088</v>
      </c>
      <c r="J43" s="507" t="s">
        <v>1144</v>
      </c>
      <c r="K43" s="506" t="s">
        <v>942</v>
      </c>
      <c r="N43" s="507" t="s">
        <v>1386</v>
      </c>
      <c r="Q43" s="506" t="s">
        <v>570</v>
      </c>
      <c r="R43" s="506" t="s">
        <v>2654</v>
      </c>
      <c r="T43" s="506" t="s">
        <v>331</v>
      </c>
    </row>
    <row r="44" spans="1:21" x14ac:dyDescent="0.2">
      <c r="B44" s="506" t="s">
        <v>1850</v>
      </c>
      <c r="D44" s="506" t="s">
        <v>1771</v>
      </c>
      <c r="G44" s="506" t="s">
        <v>1645</v>
      </c>
      <c r="H44" s="506" t="s">
        <v>2089</v>
      </c>
      <c r="J44" s="506" t="s">
        <v>1147</v>
      </c>
      <c r="K44" s="506" t="s">
        <v>943</v>
      </c>
      <c r="N44" s="506" t="s">
        <v>1387</v>
      </c>
      <c r="Q44" s="506" t="s">
        <v>571</v>
      </c>
      <c r="R44" s="506" t="s">
        <v>2655</v>
      </c>
      <c r="T44" s="506" t="s">
        <v>332</v>
      </c>
    </row>
    <row r="45" spans="1:21" x14ac:dyDescent="0.2">
      <c r="B45" s="506" t="s">
        <v>1851</v>
      </c>
      <c r="D45" s="506" t="s">
        <v>1772</v>
      </c>
      <c r="G45" s="506" t="s">
        <v>1646</v>
      </c>
      <c r="H45" s="506" t="s">
        <v>2090</v>
      </c>
      <c r="J45" s="775" t="s">
        <v>1162</v>
      </c>
      <c r="K45" s="506" t="s">
        <v>944</v>
      </c>
      <c r="L45" s="195"/>
      <c r="N45" s="506" t="s">
        <v>1388</v>
      </c>
      <c r="Q45" s="506" t="s">
        <v>572</v>
      </c>
      <c r="R45" s="506" t="s">
        <v>2656</v>
      </c>
      <c r="T45" s="506" t="s">
        <v>333</v>
      </c>
    </row>
    <row r="46" spans="1:21" x14ac:dyDescent="0.2">
      <c r="B46" s="507" t="s">
        <v>1852</v>
      </c>
      <c r="D46" s="507" t="s">
        <v>1773</v>
      </c>
      <c r="G46" s="506" t="s">
        <v>1647</v>
      </c>
      <c r="H46" s="506" t="s">
        <v>2091</v>
      </c>
      <c r="K46" s="506" t="s">
        <v>945</v>
      </c>
      <c r="N46" s="506" t="s">
        <v>1389</v>
      </c>
      <c r="Q46" s="506" t="s">
        <v>573</v>
      </c>
      <c r="R46" s="506" t="s">
        <v>2657</v>
      </c>
      <c r="T46" s="506" t="s">
        <v>334</v>
      </c>
    </row>
    <row r="47" spans="1:21" x14ac:dyDescent="0.2">
      <c r="B47" s="506" t="s">
        <v>1853</v>
      </c>
      <c r="D47" s="506" t="s">
        <v>1774</v>
      </c>
      <c r="G47" s="506" t="s">
        <v>1649</v>
      </c>
      <c r="H47" s="507" t="s">
        <v>2092</v>
      </c>
      <c r="N47" s="506" t="s">
        <v>1390</v>
      </c>
      <c r="Q47" s="506" t="s">
        <v>574</v>
      </c>
      <c r="R47" s="506" t="s">
        <v>2658</v>
      </c>
      <c r="T47" s="506" t="s">
        <v>335</v>
      </c>
    </row>
    <row r="48" spans="1:21" x14ac:dyDescent="0.2">
      <c r="B48" s="507" t="s">
        <v>1854</v>
      </c>
      <c r="D48" s="506" t="s">
        <v>1775</v>
      </c>
      <c r="G48" s="507" t="s">
        <v>1650</v>
      </c>
      <c r="H48" s="506" t="s">
        <v>2093</v>
      </c>
      <c r="N48" s="506" t="s">
        <v>1391</v>
      </c>
      <c r="Q48" s="506" t="s">
        <v>575</v>
      </c>
      <c r="R48" s="506" t="s">
        <v>2659</v>
      </c>
      <c r="T48" s="506" t="s">
        <v>336</v>
      </c>
    </row>
    <row r="49" spans="2:20" x14ac:dyDescent="0.2">
      <c r="B49" s="506" t="s">
        <v>1855</v>
      </c>
      <c r="D49" s="506" t="s">
        <v>1776</v>
      </c>
      <c r="G49" s="507" t="s">
        <v>1651</v>
      </c>
      <c r="H49" s="506" t="s">
        <v>2094</v>
      </c>
      <c r="N49" s="506" t="s">
        <v>1392</v>
      </c>
      <c r="Q49" s="506" t="s">
        <v>576</v>
      </c>
      <c r="R49" s="506" t="s">
        <v>2661</v>
      </c>
      <c r="T49" s="506" t="s">
        <v>337</v>
      </c>
    </row>
    <row r="50" spans="2:20" x14ac:dyDescent="0.2">
      <c r="B50" s="506" t="s">
        <v>1856</v>
      </c>
      <c r="D50" s="507" t="s">
        <v>1777</v>
      </c>
      <c r="G50" s="507" t="s">
        <v>1652</v>
      </c>
      <c r="H50" s="506" t="s">
        <v>2095</v>
      </c>
      <c r="N50" s="506" t="s">
        <v>1393</v>
      </c>
      <c r="Q50" s="507" t="s">
        <v>577</v>
      </c>
      <c r="R50" s="506" t="s">
        <v>2662</v>
      </c>
      <c r="T50" s="506" t="s">
        <v>338</v>
      </c>
    </row>
    <row r="51" spans="2:20" x14ac:dyDescent="0.2">
      <c r="D51" s="506" t="s">
        <v>1778</v>
      </c>
      <c r="H51" s="506" t="s">
        <v>2096</v>
      </c>
      <c r="N51" s="506" t="s">
        <v>1394</v>
      </c>
      <c r="Q51" s="506" t="s">
        <v>578</v>
      </c>
      <c r="R51" s="506" t="s">
        <v>2663</v>
      </c>
      <c r="T51" s="506" t="s">
        <v>339</v>
      </c>
    </row>
    <row r="52" spans="2:20" x14ac:dyDescent="0.2">
      <c r="D52" s="506" t="s">
        <v>1779</v>
      </c>
      <c r="H52" s="506" t="s">
        <v>2097</v>
      </c>
      <c r="N52" s="506" t="s">
        <v>1395</v>
      </c>
      <c r="Q52" s="548" t="s">
        <v>579</v>
      </c>
      <c r="R52" s="506" t="s">
        <v>2664</v>
      </c>
      <c r="T52" s="506" t="s">
        <v>340</v>
      </c>
    </row>
    <row r="53" spans="2:20" x14ac:dyDescent="0.2">
      <c r="D53" s="506" t="s">
        <v>1780</v>
      </c>
      <c r="H53" s="506" t="s">
        <v>2098</v>
      </c>
      <c r="N53" s="506" t="s">
        <v>1396</v>
      </c>
      <c r="Q53" s="547"/>
      <c r="R53" s="506" t="s">
        <v>2665</v>
      </c>
    </row>
    <row r="54" spans="2:20" x14ac:dyDescent="0.2">
      <c r="D54" s="506" t="s">
        <v>1782</v>
      </c>
      <c r="H54" s="506" t="s">
        <v>2181</v>
      </c>
      <c r="N54" s="506" t="s">
        <v>1397</v>
      </c>
      <c r="Q54" s="547"/>
      <c r="R54" s="506" t="s">
        <v>2666</v>
      </c>
    </row>
    <row r="55" spans="2:20" x14ac:dyDescent="0.2">
      <c r="D55" s="506" t="s">
        <v>1783</v>
      </c>
      <c r="H55" s="506" t="s">
        <v>2182</v>
      </c>
      <c r="N55" s="506" t="s">
        <v>1398</v>
      </c>
      <c r="R55" s="506" t="s">
        <v>2667</v>
      </c>
    </row>
    <row r="56" spans="2:20" x14ac:dyDescent="0.2">
      <c r="D56" s="506" t="s">
        <v>1784</v>
      </c>
      <c r="H56" s="506" t="s">
        <v>2183</v>
      </c>
      <c r="N56" s="506" t="s">
        <v>1399</v>
      </c>
      <c r="R56" s="506" t="s">
        <v>2668</v>
      </c>
    </row>
    <row r="57" spans="2:20" x14ac:dyDescent="0.2">
      <c r="D57" s="506" t="s">
        <v>1785</v>
      </c>
      <c r="H57" s="506" t="s">
        <v>2184</v>
      </c>
      <c r="R57" s="506" t="s">
        <v>2669</v>
      </c>
    </row>
    <row r="58" spans="2:20" x14ac:dyDescent="0.2">
      <c r="D58" s="506" t="s">
        <v>1787</v>
      </c>
      <c r="H58" s="506" t="s">
        <v>2185</v>
      </c>
      <c r="R58" s="506" t="s">
        <v>2670</v>
      </c>
    </row>
    <row r="59" spans="2:20" x14ac:dyDescent="0.2">
      <c r="D59" s="506" t="s">
        <v>1788</v>
      </c>
      <c r="H59" s="506" t="s">
        <v>2186</v>
      </c>
      <c r="R59" s="506" t="s">
        <v>2671</v>
      </c>
    </row>
    <row r="60" spans="2:20" x14ac:dyDescent="0.2">
      <c r="D60" s="507" t="s">
        <v>1789</v>
      </c>
      <c r="H60" s="506" t="s">
        <v>2187</v>
      </c>
      <c r="R60" s="506" t="s">
        <v>2672</v>
      </c>
    </row>
    <row r="61" spans="2:20" x14ac:dyDescent="0.2">
      <c r="D61" s="506" t="s">
        <v>1790</v>
      </c>
      <c r="H61" s="506" t="s">
        <v>2188</v>
      </c>
      <c r="R61" s="506" t="s">
        <v>2673</v>
      </c>
    </row>
    <row r="62" spans="2:20" x14ac:dyDescent="0.2">
      <c r="D62" s="506" t="s">
        <v>1791</v>
      </c>
      <c r="H62" s="506" t="s">
        <v>2189</v>
      </c>
    </row>
    <row r="63" spans="2:20" x14ac:dyDescent="0.2">
      <c r="D63" s="506" t="s">
        <v>1792</v>
      </c>
      <c r="H63" s="507" t="s">
        <v>2190</v>
      </c>
    </row>
    <row r="64" spans="2:20" x14ac:dyDescent="0.2">
      <c r="D64" s="506" t="s">
        <v>1793</v>
      </c>
      <c r="H64" s="506" t="s">
        <v>2191</v>
      </c>
    </row>
    <row r="65" spans="4:8" x14ac:dyDescent="0.2">
      <c r="D65" s="506" t="s">
        <v>1794</v>
      </c>
      <c r="H65" s="506" t="s">
        <v>2192</v>
      </c>
    </row>
    <row r="66" spans="4:8" x14ac:dyDescent="0.2">
      <c r="D66" s="506" t="s">
        <v>1795</v>
      </c>
      <c r="H66" s="506" t="s">
        <v>2193</v>
      </c>
    </row>
    <row r="67" spans="4:8" x14ac:dyDescent="0.2">
      <c r="D67" s="506" t="s">
        <v>1796</v>
      </c>
      <c r="H67" s="507" t="s">
        <v>2194</v>
      </c>
    </row>
    <row r="68" spans="4:8" x14ac:dyDescent="0.2">
      <c r="D68" s="506" t="s">
        <v>1797</v>
      </c>
      <c r="H68" s="506" t="s">
        <v>2195</v>
      </c>
    </row>
    <row r="69" spans="4:8" x14ac:dyDescent="0.2">
      <c r="D69" s="506" t="s">
        <v>1798</v>
      </c>
      <c r="H69" s="506" t="s">
        <v>2196</v>
      </c>
    </row>
    <row r="70" spans="4:8" x14ac:dyDescent="0.2">
      <c r="D70" s="506" t="s">
        <v>1799</v>
      </c>
      <c r="H70" s="506" t="s">
        <v>2197</v>
      </c>
    </row>
    <row r="71" spans="4:8" x14ac:dyDescent="0.2">
      <c r="D71" s="506" t="s">
        <v>1800</v>
      </c>
      <c r="H71" s="506" t="s">
        <v>2198</v>
      </c>
    </row>
    <row r="72" spans="4:8" x14ac:dyDescent="0.2">
      <c r="D72" s="506" t="s">
        <v>1801</v>
      </c>
      <c r="H72" s="506" t="s">
        <v>2199</v>
      </c>
    </row>
    <row r="73" spans="4:8" x14ac:dyDescent="0.2">
      <c r="D73" s="507" t="s">
        <v>1802</v>
      </c>
      <c r="H73" s="506" t="s">
        <v>2200</v>
      </c>
    </row>
    <row r="74" spans="4:8" x14ac:dyDescent="0.2">
      <c r="D74" s="506" t="s">
        <v>1803</v>
      </c>
      <c r="H74" s="506" t="s">
        <v>2201</v>
      </c>
    </row>
    <row r="75" spans="4:8" x14ac:dyDescent="0.2">
      <c r="D75" s="506" t="s">
        <v>1804</v>
      </c>
      <c r="H75" s="506" t="s">
        <v>2202</v>
      </c>
    </row>
    <row r="76" spans="4:8" x14ac:dyDescent="0.2">
      <c r="D76" s="506" t="s">
        <v>1805</v>
      </c>
      <c r="H76" s="506" t="s">
        <v>2203</v>
      </c>
    </row>
    <row r="77" spans="4:8" x14ac:dyDescent="0.2">
      <c r="H77" s="506" t="s">
        <v>2204</v>
      </c>
    </row>
    <row r="78" spans="4:8" x14ac:dyDescent="0.2">
      <c r="H78" s="506" t="s">
        <v>2205</v>
      </c>
    </row>
    <row r="79" spans="4:8" x14ac:dyDescent="0.2">
      <c r="H79" s="506" t="s">
        <v>2206</v>
      </c>
    </row>
    <row r="80" spans="4:8" x14ac:dyDescent="0.2">
      <c r="H80" s="506" t="s">
        <v>2207</v>
      </c>
    </row>
    <row r="81" spans="8:8" x14ac:dyDescent="0.2">
      <c r="H81" s="506" t="s">
        <v>2208</v>
      </c>
    </row>
    <row r="82" spans="8:8" x14ac:dyDescent="0.2">
      <c r="H82" s="506" t="s">
        <v>2209</v>
      </c>
    </row>
    <row r="83" spans="8:8" x14ac:dyDescent="0.2">
      <c r="H83" s="506" t="s">
        <v>2210</v>
      </c>
    </row>
    <row r="84" spans="8:8" x14ac:dyDescent="0.2">
      <c r="H84" s="506" t="s">
        <v>2211</v>
      </c>
    </row>
    <row r="85" spans="8:8" x14ac:dyDescent="0.2">
      <c r="H85" s="506" t="s">
        <v>2212</v>
      </c>
    </row>
    <row r="86" spans="8:8" x14ac:dyDescent="0.2">
      <c r="H86" s="506" t="s">
        <v>2213</v>
      </c>
    </row>
    <row r="87" spans="8:8" x14ac:dyDescent="0.2">
      <c r="H87" s="506" t="s">
        <v>2214</v>
      </c>
    </row>
    <row r="88" spans="8:8" x14ac:dyDescent="0.2">
      <c r="H88" s="506" t="s">
        <v>2215</v>
      </c>
    </row>
    <row r="89" spans="8:8" x14ac:dyDescent="0.2">
      <c r="H89" s="506" t="s">
        <v>2216</v>
      </c>
    </row>
    <row r="90" spans="8:8" x14ac:dyDescent="0.2">
      <c r="H90" s="506" t="s">
        <v>2217</v>
      </c>
    </row>
    <row r="91" spans="8:8" x14ac:dyDescent="0.2">
      <c r="H91" s="506" t="s">
        <v>2218</v>
      </c>
    </row>
    <row r="92" spans="8:8" x14ac:dyDescent="0.2">
      <c r="H92" s="507" t="s">
        <v>2219</v>
      </c>
    </row>
    <row r="93" spans="8:8" x14ac:dyDescent="0.2">
      <c r="H93" s="506" t="s">
        <v>2220</v>
      </c>
    </row>
    <row r="94" spans="8:8" x14ac:dyDescent="0.2">
      <c r="H94" s="506" t="s">
        <v>2221</v>
      </c>
    </row>
    <row r="95" spans="8:8" x14ac:dyDescent="0.2">
      <c r="H95" s="506" t="s">
        <v>2222</v>
      </c>
    </row>
    <row r="96" spans="8:8" x14ac:dyDescent="0.2">
      <c r="H96" s="506" t="s">
        <v>2223</v>
      </c>
    </row>
    <row r="97" spans="8:8" x14ac:dyDescent="0.2">
      <c r="H97" s="506" t="s">
        <v>2224</v>
      </c>
    </row>
    <row r="98" spans="8:8" x14ac:dyDescent="0.2">
      <c r="H98" s="507" t="s">
        <v>2225</v>
      </c>
    </row>
    <row r="99" spans="8:8" x14ac:dyDescent="0.2">
      <c r="H99" s="506" t="s">
        <v>2226</v>
      </c>
    </row>
    <row r="100" spans="8:8" x14ac:dyDescent="0.2">
      <c r="H100" s="506" t="s">
        <v>2227</v>
      </c>
    </row>
    <row r="101" spans="8:8" x14ac:dyDescent="0.2">
      <c r="H101" s="506" t="s">
        <v>2228</v>
      </c>
    </row>
    <row r="102" spans="8:8" x14ac:dyDescent="0.2">
      <c r="H102" s="506" t="s">
        <v>2229</v>
      </c>
    </row>
    <row r="103" spans="8:8" x14ac:dyDescent="0.2">
      <c r="H103" s="506" t="s">
        <v>2230</v>
      </c>
    </row>
    <row r="104" spans="8:8" x14ac:dyDescent="0.2">
      <c r="H104" s="506" t="s">
        <v>2231</v>
      </c>
    </row>
    <row r="105" spans="8:8" x14ac:dyDescent="0.2">
      <c r="H105" s="506" t="s">
        <v>2232</v>
      </c>
    </row>
    <row r="106" spans="8:8" x14ac:dyDescent="0.2">
      <c r="H106" s="506" t="s">
        <v>2233</v>
      </c>
    </row>
    <row r="107" spans="8:8" x14ac:dyDescent="0.2">
      <c r="H107" s="506" t="s">
        <v>2234</v>
      </c>
    </row>
    <row r="108" spans="8:8" x14ac:dyDescent="0.2">
      <c r="H108" s="506" t="s">
        <v>2235</v>
      </c>
    </row>
    <row r="109" spans="8:8" x14ac:dyDescent="0.2">
      <c r="H109" s="506" t="s">
        <v>2236</v>
      </c>
    </row>
    <row r="110" spans="8:8" x14ac:dyDescent="0.2">
      <c r="H110" s="506" t="s">
        <v>2237</v>
      </c>
    </row>
    <row r="111" spans="8:8" x14ac:dyDescent="0.2">
      <c r="H111" s="506" t="s">
        <v>2238</v>
      </c>
    </row>
    <row r="112" spans="8:8" x14ac:dyDescent="0.2">
      <c r="H112" s="507" t="s">
        <v>2239</v>
      </c>
    </row>
    <row r="113" spans="8:8" x14ac:dyDescent="0.2">
      <c r="H113" s="506" t="s">
        <v>2240</v>
      </c>
    </row>
    <row r="114" spans="8:8" x14ac:dyDescent="0.2">
      <c r="H114" s="506" t="s">
        <v>2241</v>
      </c>
    </row>
    <row r="115" spans="8:8" x14ac:dyDescent="0.2">
      <c r="H115" s="506" t="s">
        <v>2242</v>
      </c>
    </row>
    <row r="116" spans="8:8" x14ac:dyDescent="0.2">
      <c r="H116" s="506" t="s">
        <v>2243</v>
      </c>
    </row>
    <row r="117" spans="8:8" x14ac:dyDescent="0.2">
      <c r="H117" s="506" t="s">
        <v>2244</v>
      </c>
    </row>
    <row r="118" spans="8:8" x14ac:dyDescent="0.2">
      <c r="H118" s="506" t="s">
        <v>2245</v>
      </c>
    </row>
    <row r="119" spans="8:8" x14ac:dyDescent="0.2">
      <c r="H119" s="506" t="s">
        <v>2246</v>
      </c>
    </row>
    <row r="120" spans="8:8" x14ac:dyDescent="0.2">
      <c r="H120" s="507" t="s">
        <v>2247</v>
      </c>
    </row>
    <row r="121" spans="8:8" x14ac:dyDescent="0.2">
      <c r="H121" s="506" t="s">
        <v>2248</v>
      </c>
    </row>
    <row r="122" spans="8:8" x14ac:dyDescent="0.2">
      <c r="H122" s="506" t="s">
        <v>2249</v>
      </c>
    </row>
    <row r="123" spans="8:8" x14ac:dyDescent="0.2">
      <c r="H123" s="506" t="s">
        <v>2250</v>
      </c>
    </row>
    <row r="124" spans="8:8" x14ac:dyDescent="0.2">
      <c r="H124" s="506" t="s">
        <v>2251</v>
      </c>
    </row>
    <row r="125" spans="8:8" x14ac:dyDescent="0.2">
      <c r="H125" s="506" t="s">
        <v>2252</v>
      </c>
    </row>
    <row r="126" spans="8:8" x14ac:dyDescent="0.2">
      <c r="H126" s="507" t="s">
        <v>2253</v>
      </c>
    </row>
    <row r="127" spans="8:8" x14ac:dyDescent="0.2">
      <c r="H127" s="506" t="s">
        <v>2254</v>
      </c>
    </row>
    <row r="128" spans="8:8" x14ac:dyDescent="0.2">
      <c r="H128" s="506" t="s">
        <v>2255</v>
      </c>
    </row>
    <row r="129" spans="8:8" x14ac:dyDescent="0.2">
      <c r="H129" s="506" t="s">
        <v>2256</v>
      </c>
    </row>
    <row r="130" spans="8:8" x14ac:dyDescent="0.2">
      <c r="H130" s="506" t="s">
        <v>2257</v>
      </c>
    </row>
    <row r="131" spans="8:8" x14ac:dyDescent="0.2">
      <c r="H131" s="506" t="s">
        <v>2258</v>
      </c>
    </row>
    <row r="132" spans="8:8" x14ac:dyDescent="0.2">
      <c r="H132" s="506" t="s">
        <v>2259</v>
      </c>
    </row>
    <row r="133" spans="8:8" x14ac:dyDescent="0.2">
      <c r="H133" s="506" t="s">
        <v>2260</v>
      </c>
    </row>
    <row r="134" spans="8:8" x14ac:dyDescent="0.2">
      <c r="H134" s="506" t="s">
        <v>2261</v>
      </c>
    </row>
    <row r="135" spans="8:8" x14ac:dyDescent="0.2">
      <c r="H135" s="506" t="s">
        <v>2262</v>
      </c>
    </row>
    <row r="136" spans="8:8" x14ac:dyDescent="0.2">
      <c r="H136" s="506" t="s">
        <v>2263</v>
      </c>
    </row>
    <row r="137" spans="8:8" x14ac:dyDescent="0.2">
      <c r="H137" s="506" t="s">
        <v>2264</v>
      </c>
    </row>
    <row r="138" spans="8:8" x14ac:dyDescent="0.2">
      <c r="H138" s="506" t="s">
        <v>2265</v>
      </c>
    </row>
    <row r="139" spans="8:8" x14ac:dyDescent="0.2">
      <c r="H139" s="506" t="s">
        <v>2266</v>
      </c>
    </row>
    <row r="140" spans="8:8" x14ac:dyDescent="0.2">
      <c r="H140" s="506" t="s">
        <v>2267</v>
      </c>
    </row>
    <row r="141" spans="8:8" x14ac:dyDescent="0.2">
      <c r="H141" s="506" t="s">
        <v>2268</v>
      </c>
    </row>
    <row r="142" spans="8:8" x14ac:dyDescent="0.2">
      <c r="H142" s="506" t="s">
        <v>2269</v>
      </c>
    </row>
    <row r="143" spans="8:8" x14ac:dyDescent="0.2">
      <c r="H143" s="506" t="s">
        <v>2270</v>
      </c>
    </row>
    <row r="144" spans="8:8" x14ac:dyDescent="0.2">
      <c r="H144" s="506" t="s">
        <v>2271</v>
      </c>
    </row>
    <row r="145" spans="8:8" x14ac:dyDescent="0.2">
      <c r="H145" s="506" t="s">
        <v>2272</v>
      </c>
    </row>
    <row r="146" spans="8:8" x14ac:dyDescent="0.2">
      <c r="H146" s="506" t="s">
        <v>2396</v>
      </c>
    </row>
    <row r="147" spans="8:8" x14ac:dyDescent="0.2">
      <c r="H147" s="506" t="s">
        <v>2397</v>
      </c>
    </row>
    <row r="148" spans="8:8" x14ac:dyDescent="0.2">
      <c r="H148" s="506" t="s">
        <v>2398</v>
      </c>
    </row>
    <row r="149" spans="8:8" x14ac:dyDescent="0.2">
      <c r="H149" s="506" t="s">
        <v>2399</v>
      </c>
    </row>
    <row r="150" spans="8:8" x14ac:dyDescent="0.2">
      <c r="H150" s="506" t="s">
        <v>2401</v>
      </c>
    </row>
    <row r="151" spans="8:8" x14ac:dyDescent="0.2">
      <c r="H151" s="506" t="s">
        <v>2402</v>
      </c>
    </row>
    <row r="152" spans="8:8" x14ac:dyDescent="0.2">
      <c r="H152" s="506" t="s">
        <v>2404</v>
      </c>
    </row>
    <row r="153" spans="8:8" x14ac:dyDescent="0.2">
      <c r="H153" s="506" t="s">
        <v>2405</v>
      </c>
    </row>
    <row r="154" spans="8:8" x14ac:dyDescent="0.2">
      <c r="H154" s="506" t="s">
        <v>2406</v>
      </c>
    </row>
    <row r="155" spans="8:8" x14ac:dyDescent="0.2">
      <c r="H155" s="506" t="s">
        <v>2409</v>
      </c>
    </row>
    <row r="156" spans="8:8" x14ac:dyDescent="0.2">
      <c r="H156" s="506" t="s">
        <v>2410</v>
      </c>
    </row>
    <row r="157" spans="8:8" x14ac:dyDescent="0.2">
      <c r="H157" s="506" t="s">
        <v>2411</v>
      </c>
    </row>
    <row r="158" spans="8:8" x14ac:dyDescent="0.2">
      <c r="H158" s="506" t="s">
        <v>2412</v>
      </c>
    </row>
    <row r="159" spans="8:8" x14ac:dyDescent="0.2">
      <c r="H159" s="506" t="s">
        <v>2413</v>
      </c>
    </row>
    <row r="160" spans="8:8" x14ac:dyDescent="0.2">
      <c r="H160" s="506" t="s">
        <v>2414</v>
      </c>
    </row>
    <row r="161" spans="8:8" x14ac:dyDescent="0.2">
      <c r="H161" s="506" t="s">
        <v>2415</v>
      </c>
    </row>
    <row r="162" spans="8:8" x14ac:dyDescent="0.2">
      <c r="H162" s="506" t="s">
        <v>2416</v>
      </c>
    </row>
    <row r="163" spans="8:8" x14ac:dyDescent="0.2">
      <c r="H163" s="506" t="s">
        <v>2418</v>
      </c>
    </row>
    <row r="164" spans="8:8" x14ac:dyDescent="0.2">
      <c r="H164" s="506" t="s">
        <v>2419</v>
      </c>
    </row>
    <row r="165" spans="8:8" x14ac:dyDescent="0.2">
      <c r="H165" s="506" t="s">
        <v>2420</v>
      </c>
    </row>
    <row r="166" spans="8:8" x14ac:dyDescent="0.2">
      <c r="H166" s="507" t="s">
        <v>2421</v>
      </c>
    </row>
    <row r="167" spans="8:8" x14ac:dyDescent="0.2">
      <c r="H167" s="507" t="s">
        <v>2422</v>
      </c>
    </row>
    <row r="168" spans="8:8" x14ac:dyDescent="0.2">
      <c r="H168" s="506" t="s">
        <v>2423</v>
      </c>
    </row>
    <row r="169" spans="8:8" x14ac:dyDescent="0.2">
      <c r="H169" s="506" t="s">
        <v>2424</v>
      </c>
    </row>
    <row r="170" spans="8:8" x14ac:dyDescent="0.2">
      <c r="H170" s="506" t="s">
        <v>2425</v>
      </c>
    </row>
    <row r="171" spans="8:8" x14ac:dyDescent="0.2">
      <c r="H171" s="506" t="s">
        <v>2426</v>
      </c>
    </row>
    <row r="172" spans="8:8" x14ac:dyDescent="0.2">
      <c r="H172" s="507" t="s">
        <v>2427</v>
      </c>
    </row>
    <row r="173" spans="8:8" x14ac:dyDescent="0.2">
      <c r="H173" s="506" t="s">
        <v>2428</v>
      </c>
    </row>
    <row r="174" spans="8:8" x14ac:dyDescent="0.2">
      <c r="H174" s="507" t="s">
        <v>2429</v>
      </c>
    </row>
    <row r="175" spans="8:8" x14ac:dyDescent="0.2">
      <c r="H175" s="506" t="s">
        <v>2430</v>
      </c>
    </row>
    <row r="176" spans="8:8" x14ac:dyDescent="0.2">
      <c r="H176" s="506" t="s">
        <v>2431</v>
      </c>
    </row>
    <row r="177" spans="8:8" x14ac:dyDescent="0.2">
      <c r="H177" s="506" t="s">
        <v>2432</v>
      </c>
    </row>
    <row r="178" spans="8:8" x14ac:dyDescent="0.2">
      <c r="H178" s="507" t="s">
        <v>2433</v>
      </c>
    </row>
    <row r="179" spans="8:8" x14ac:dyDescent="0.2">
      <c r="H179" s="507" t="s">
        <v>2434</v>
      </c>
    </row>
    <row r="180" spans="8:8" x14ac:dyDescent="0.2">
      <c r="H180" s="507" t="s">
        <v>2435</v>
      </c>
    </row>
    <row r="181" spans="8:8" x14ac:dyDescent="0.2">
      <c r="H181" s="506" t="s">
        <v>2436</v>
      </c>
    </row>
    <row r="182" spans="8:8" x14ac:dyDescent="0.2">
      <c r="H182" s="507" t="s">
        <v>2437</v>
      </c>
    </row>
    <row r="183" spans="8:8" x14ac:dyDescent="0.2">
      <c r="H183" s="506" t="s">
        <v>2438</v>
      </c>
    </row>
    <row r="184" spans="8:8" x14ac:dyDescent="0.2">
      <c r="H184" s="507" t="s">
        <v>2439</v>
      </c>
    </row>
    <row r="185" spans="8:8" x14ac:dyDescent="0.2">
      <c r="H185" s="507" t="s">
        <v>2440</v>
      </c>
    </row>
    <row r="186" spans="8:8" x14ac:dyDescent="0.2">
      <c r="H186" s="507" t="s">
        <v>2441</v>
      </c>
    </row>
    <row r="187" spans="8:8" x14ac:dyDescent="0.2">
      <c r="H187" s="506" t="s">
        <v>2442</v>
      </c>
    </row>
    <row r="188" spans="8:8" x14ac:dyDescent="0.2">
      <c r="H188" s="506" t="s">
        <v>2443</v>
      </c>
    </row>
    <row r="189" spans="8:8" x14ac:dyDescent="0.2">
      <c r="H189" s="506" t="s">
        <v>2444</v>
      </c>
    </row>
    <row r="190" spans="8:8" x14ac:dyDescent="0.2">
      <c r="H190" s="507" t="s">
        <v>2445</v>
      </c>
    </row>
    <row r="191" spans="8:8" x14ac:dyDescent="0.2">
      <c r="H191" s="507" t="s">
        <v>2446</v>
      </c>
    </row>
    <row r="192" spans="8:8" x14ac:dyDescent="0.2">
      <c r="H192" s="506" t="s">
        <v>2447</v>
      </c>
    </row>
    <row r="193" spans="8:8" x14ac:dyDescent="0.2">
      <c r="H193" s="506" t="s">
        <v>2448</v>
      </c>
    </row>
    <row r="194" spans="8:8" x14ac:dyDescent="0.2">
      <c r="H194" s="506" t="s">
        <v>2449</v>
      </c>
    </row>
    <row r="195" spans="8:8" x14ac:dyDescent="0.2">
      <c r="H195" s="506" t="s">
        <v>2450</v>
      </c>
    </row>
    <row r="196" spans="8:8" x14ac:dyDescent="0.2">
      <c r="H196" s="506" t="s">
        <v>2451</v>
      </c>
    </row>
    <row r="197" spans="8:8" x14ac:dyDescent="0.2">
      <c r="H197" s="506" t="s">
        <v>2452</v>
      </c>
    </row>
    <row r="198" spans="8:8" x14ac:dyDescent="0.2">
      <c r="H198" s="506" t="s">
        <v>2453</v>
      </c>
    </row>
    <row r="199" spans="8:8" x14ac:dyDescent="0.2">
      <c r="H199" s="506" t="s">
        <v>2454</v>
      </c>
    </row>
    <row r="200" spans="8:8" x14ac:dyDescent="0.2">
      <c r="H200" s="506" t="s">
        <v>2455</v>
      </c>
    </row>
    <row r="201" spans="8:8" x14ac:dyDescent="0.2">
      <c r="H201" s="506" t="s">
        <v>2456</v>
      </c>
    </row>
    <row r="202" spans="8:8" x14ac:dyDescent="0.2">
      <c r="H202" s="506" t="s">
        <v>2457</v>
      </c>
    </row>
    <row r="203" spans="8:8" x14ac:dyDescent="0.2">
      <c r="H203" s="506" t="s">
        <v>2458</v>
      </c>
    </row>
    <row r="204" spans="8:8" x14ac:dyDescent="0.2">
      <c r="H204" s="506" t="s">
        <v>2459</v>
      </c>
    </row>
    <row r="205" spans="8:8" x14ac:dyDescent="0.2">
      <c r="H205" s="506" t="s">
        <v>2460</v>
      </c>
    </row>
    <row r="206" spans="8:8" x14ac:dyDescent="0.2">
      <c r="H206" s="506" t="s">
        <v>2461</v>
      </c>
    </row>
    <row r="207" spans="8:8" x14ac:dyDescent="0.2">
      <c r="H207" s="506" t="s">
        <v>2462</v>
      </c>
    </row>
    <row r="208" spans="8:8" x14ac:dyDescent="0.2">
      <c r="H208" s="506" t="s">
        <v>2463</v>
      </c>
    </row>
    <row r="209" spans="8:8" x14ac:dyDescent="0.2">
      <c r="H209" s="506" t="s">
        <v>2464</v>
      </c>
    </row>
    <row r="210" spans="8:8" x14ac:dyDescent="0.2">
      <c r="H210" s="506" t="s">
        <v>2465</v>
      </c>
    </row>
    <row r="211" spans="8:8" x14ac:dyDescent="0.2">
      <c r="H211" s="506" t="s">
        <v>2466</v>
      </c>
    </row>
    <row r="212" spans="8:8" x14ac:dyDescent="0.2">
      <c r="H212" s="506" t="s">
        <v>2467</v>
      </c>
    </row>
    <row r="213" spans="8:8" x14ac:dyDescent="0.2">
      <c r="H213" s="506" t="s">
        <v>2468</v>
      </c>
    </row>
    <row r="214" spans="8:8" x14ac:dyDescent="0.2">
      <c r="H214" s="506" t="s">
        <v>2469</v>
      </c>
    </row>
    <row r="215" spans="8:8" x14ac:dyDescent="0.2">
      <c r="H215" s="506" t="s">
        <v>2470</v>
      </c>
    </row>
    <row r="216" spans="8:8" x14ac:dyDescent="0.2">
      <c r="H216" s="506" t="s">
        <v>2471</v>
      </c>
    </row>
    <row r="217" spans="8:8" x14ac:dyDescent="0.2">
      <c r="H217" s="506" t="s">
        <v>2472</v>
      </c>
    </row>
    <row r="218" spans="8:8" x14ac:dyDescent="0.2">
      <c r="H218" s="506" t="s">
        <v>2473</v>
      </c>
    </row>
    <row r="219" spans="8:8" x14ac:dyDescent="0.2">
      <c r="H219" s="506" t="s">
        <v>2474</v>
      </c>
    </row>
    <row r="220" spans="8:8" x14ac:dyDescent="0.2">
      <c r="H220" s="506" t="s">
        <v>2475</v>
      </c>
    </row>
    <row r="221" spans="8:8" x14ac:dyDescent="0.2">
      <c r="H221" s="506" t="s">
        <v>2476</v>
      </c>
    </row>
    <row r="222" spans="8:8" x14ac:dyDescent="0.2">
      <c r="H222" s="506" t="s">
        <v>2477</v>
      </c>
    </row>
    <row r="223" spans="8:8" x14ac:dyDescent="0.2">
      <c r="H223" s="506" t="s">
        <v>2478</v>
      </c>
    </row>
  </sheetData>
  <sheetProtection sheet="1" objects="1" scenarios="1"/>
  <autoFilter ref="A1:U223" xr:uid="{5C95D27C-ABAF-4A6A-874A-E7F1CFEC46BC}">
    <sortState ref="A2:U221">
      <sortCondition ref="K1:K221"/>
    </sortState>
  </autoFilter>
  <sortState ref="U2:U236">
    <sortCondition ref="U1"/>
  </sortState>
  <pageMargins left="0.11811023622047245" right="0.11811023622047245" top="0.15748031496062992" bottom="0.15748031496062992" header="0.31496062992125984" footer="0.31496062992125984"/>
  <pageSetup paperSize="8" scale="4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3:A24"/>
  <sheetViews>
    <sheetView workbookViewId="0">
      <selection activeCell="A24" sqref="A24"/>
    </sheetView>
  </sheetViews>
  <sheetFormatPr defaultRowHeight="12.75" x14ac:dyDescent="0.2"/>
  <cols>
    <col min="1" max="1" width="35.28515625" customWidth="1"/>
  </cols>
  <sheetData>
    <row r="3" spans="1:1" x14ac:dyDescent="0.2">
      <c r="A3" t="s">
        <v>115</v>
      </c>
    </row>
    <row r="4" spans="1:1" x14ac:dyDescent="0.2">
      <c r="A4" t="s">
        <v>88</v>
      </c>
    </row>
    <row r="5" spans="1:1" x14ac:dyDescent="0.2">
      <c r="A5" t="s">
        <v>91</v>
      </c>
    </row>
    <row r="6" spans="1:1" x14ac:dyDescent="0.2">
      <c r="A6" t="s">
        <v>92</v>
      </c>
    </row>
    <row r="7" spans="1:1" x14ac:dyDescent="0.2">
      <c r="A7" t="s">
        <v>1494</v>
      </c>
    </row>
    <row r="8" spans="1:1" x14ac:dyDescent="0.2">
      <c r="A8" t="s">
        <v>509</v>
      </c>
    </row>
    <row r="9" spans="1:1" x14ac:dyDescent="0.2">
      <c r="A9" t="s">
        <v>96</v>
      </c>
    </row>
    <row r="10" spans="1:1" x14ac:dyDescent="0.2">
      <c r="A10" t="s">
        <v>97</v>
      </c>
    </row>
    <row r="11" spans="1:1" x14ac:dyDescent="0.2">
      <c r="A11" t="s">
        <v>98</v>
      </c>
    </row>
    <row r="12" spans="1:1" x14ac:dyDescent="0.2">
      <c r="A12" t="s">
        <v>99</v>
      </c>
    </row>
    <row r="13" spans="1:1" x14ac:dyDescent="0.2">
      <c r="A13" t="s">
        <v>100</v>
      </c>
    </row>
    <row r="14" spans="1:1" x14ac:dyDescent="0.2">
      <c r="A14" t="s">
        <v>101</v>
      </c>
    </row>
    <row r="15" spans="1:1" x14ac:dyDescent="0.2">
      <c r="A15" t="s">
        <v>2808</v>
      </c>
    </row>
    <row r="16" spans="1:1" x14ac:dyDescent="0.2">
      <c r="A16" t="s">
        <v>103</v>
      </c>
    </row>
    <row r="17" spans="1:1" x14ac:dyDescent="0.2">
      <c r="A17" t="s">
        <v>926</v>
      </c>
    </row>
    <row r="18" spans="1:1" x14ac:dyDescent="0.2">
      <c r="A18" t="s">
        <v>106</v>
      </c>
    </row>
    <row r="19" spans="1:1" x14ac:dyDescent="0.2">
      <c r="A19" t="s">
        <v>107</v>
      </c>
    </row>
    <row r="20" spans="1:1" x14ac:dyDescent="0.2">
      <c r="A20" t="s">
        <v>2601</v>
      </c>
    </row>
    <row r="21" spans="1:1" x14ac:dyDescent="0.2">
      <c r="A21" t="s">
        <v>109</v>
      </c>
    </row>
    <row r="22" spans="1:1" x14ac:dyDescent="0.2">
      <c r="A22" t="s">
        <v>110</v>
      </c>
    </row>
    <row r="23" spans="1:1" x14ac:dyDescent="0.2">
      <c r="A23" t="s">
        <v>113</v>
      </c>
    </row>
    <row r="24" spans="1:1" x14ac:dyDescent="0.2">
      <c r="A24" t="s">
        <v>116</v>
      </c>
    </row>
  </sheetData>
  <sheetProtection algorithmName="SHA-512" hashValue="6+WRQnSgUHFlpR1sUlrdbZrMpI1/pCJs5Q/A3SVG0MuHkPbhT+ruFKNvIzw3Q9yGbn9IaprKFrgQtxYPSFaW1w==" saltValue="3mel3n+/a0tI0mjAwhw0qQ==" spinCount="100000"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1000"/>
  <sheetViews>
    <sheetView workbookViewId="0">
      <pane xSplit="1" ySplit="3" topLeftCell="B4" activePane="bottomRight" state="frozen"/>
      <selection pane="topRight" activeCell="B1" sqref="B1"/>
      <selection pane="bottomLeft" activeCell="A4" sqref="A4"/>
      <selection pane="bottomRight" activeCell="A2" sqref="A2"/>
    </sheetView>
  </sheetViews>
  <sheetFormatPr defaultRowHeight="12.75" x14ac:dyDescent="0.2"/>
  <cols>
    <col min="1" max="1" width="42.7109375" customWidth="1"/>
    <col min="2" max="2" width="19.28515625" customWidth="1"/>
    <col min="3" max="3" width="17.28515625" customWidth="1"/>
    <col min="4" max="4" width="11.5703125" customWidth="1"/>
    <col min="5" max="5" width="86.140625" customWidth="1"/>
    <col min="6" max="6" width="13" customWidth="1"/>
  </cols>
  <sheetData>
    <row r="1" spans="1:6" x14ac:dyDescent="0.2">
      <c r="A1" s="189" t="s">
        <v>341</v>
      </c>
      <c r="B1" t="s">
        <v>2875</v>
      </c>
    </row>
    <row r="2" spans="1:6" s="290" customFormat="1" ht="76.5" x14ac:dyDescent="0.2">
      <c r="A2" s="290" t="s">
        <v>2880</v>
      </c>
      <c r="B2" s="475" t="s">
        <v>2876</v>
      </c>
      <c r="C2" s="475" t="s">
        <v>2877</v>
      </c>
      <c r="D2" s="475" t="s">
        <v>2881</v>
      </c>
      <c r="E2" s="475" t="s">
        <v>2904</v>
      </c>
      <c r="F2" s="524" t="s">
        <v>2905</v>
      </c>
    </row>
    <row r="3" spans="1:6" ht="76.5" x14ac:dyDescent="0.2">
      <c r="A3" t="s">
        <v>115</v>
      </c>
      <c r="B3" t="s">
        <v>2876</v>
      </c>
      <c r="C3" t="s">
        <v>2877</v>
      </c>
      <c r="D3" s="504" t="s">
        <v>2881</v>
      </c>
      <c r="E3" s="505"/>
      <c r="F3" s="524" t="s">
        <v>2905</v>
      </c>
    </row>
    <row r="4" spans="1:6" x14ac:dyDescent="0.2">
      <c r="A4" t="s">
        <v>88</v>
      </c>
      <c r="D4" s="505"/>
      <c r="E4" s="505"/>
    </row>
    <row r="5" spans="1:6" x14ac:dyDescent="0.2">
      <c r="A5" t="s">
        <v>1806</v>
      </c>
      <c r="B5">
        <v>4000</v>
      </c>
      <c r="C5">
        <v>4000</v>
      </c>
      <c r="D5" s="505"/>
      <c r="E5" s="505"/>
    </row>
    <row r="6" spans="1:6" x14ac:dyDescent="0.2">
      <c r="A6" t="s">
        <v>1807</v>
      </c>
      <c r="B6">
        <v>1500</v>
      </c>
      <c r="C6">
        <v>1500</v>
      </c>
      <c r="D6" s="505"/>
      <c r="E6" s="505"/>
    </row>
    <row r="7" spans="1:6" x14ac:dyDescent="0.2">
      <c r="A7" t="s">
        <v>1808</v>
      </c>
      <c r="B7">
        <v>11000</v>
      </c>
      <c r="C7">
        <v>11000</v>
      </c>
      <c r="D7" s="505"/>
      <c r="E7" s="505"/>
    </row>
    <row r="8" spans="1:6" x14ac:dyDescent="0.2">
      <c r="A8" t="s">
        <v>1809</v>
      </c>
      <c r="B8">
        <v>225225</v>
      </c>
      <c r="C8">
        <v>225225</v>
      </c>
      <c r="D8" s="505"/>
      <c r="E8" s="505"/>
    </row>
    <row r="9" spans="1:6" x14ac:dyDescent="0.2">
      <c r="A9" t="s">
        <v>1810</v>
      </c>
      <c r="B9">
        <v>200000</v>
      </c>
      <c r="C9">
        <v>200000</v>
      </c>
      <c r="D9" s="505"/>
      <c r="E9" s="505"/>
    </row>
    <row r="10" spans="1:6" x14ac:dyDescent="0.2">
      <c r="A10" t="s">
        <v>1811</v>
      </c>
      <c r="B10">
        <v>13200</v>
      </c>
      <c r="C10">
        <v>13200</v>
      </c>
      <c r="D10" s="505"/>
      <c r="E10" s="505"/>
    </row>
    <row r="11" spans="1:6" x14ac:dyDescent="0.2">
      <c r="A11" t="s">
        <v>1812</v>
      </c>
      <c r="B11">
        <v>39760</v>
      </c>
      <c r="C11">
        <v>39760</v>
      </c>
      <c r="D11" s="505"/>
      <c r="E11" s="505"/>
    </row>
    <row r="12" spans="1:6" x14ac:dyDescent="0.2">
      <c r="A12" t="s">
        <v>1813</v>
      </c>
      <c r="B12">
        <v>17920</v>
      </c>
      <c r="C12">
        <v>17920</v>
      </c>
      <c r="D12" s="505"/>
      <c r="E12" s="505"/>
    </row>
    <row r="13" spans="1:6" x14ac:dyDescent="0.2">
      <c r="A13" t="s">
        <v>1814</v>
      </c>
      <c r="B13">
        <v>1992</v>
      </c>
      <c r="C13">
        <v>1992</v>
      </c>
      <c r="D13" s="505"/>
      <c r="E13" s="505"/>
    </row>
    <row r="14" spans="1:6" x14ac:dyDescent="0.2">
      <c r="A14" t="s">
        <v>1815</v>
      </c>
      <c r="B14">
        <v>3600</v>
      </c>
      <c r="C14">
        <v>3600</v>
      </c>
      <c r="D14" s="505"/>
      <c r="E14" s="505"/>
    </row>
    <row r="15" spans="1:6" x14ac:dyDescent="0.2">
      <c r="A15" t="s">
        <v>1816</v>
      </c>
      <c r="B15">
        <v>87500</v>
      </c>
      <c r="C15">
        <v>87500</v>
      </c>
      <c r="D15" s="505"/>
      <c r="E15" s="505"/>
    </row>
    <row r="16" spans="1:6" x14ac:dyDescent="0.2">
      <c r="A16" t="s">
        <v>1817</v>
      </c>
      <c r="B16">
        <v>0</v>
      </c>
      <c r="C16">
        <v>0</v>
      </c>
      <c r="D16" s="505" t="s">
        <v>365</v>
      </c>
      <c r="E16" s="505" t="s">
        <v>2883</v>
      </c>
      <c r="F16" t="s">
        <v>2</v>
      </c>
    </row>
    <row r="17" spans="1:6" x14ac:dyDescent="0.2">
      <c r="A17" t="s">
        <v>1818</v>
      </c>
      <c r="B17">
        <v>45000</v>
      </c>
      <c r="C17">
        <v>45000</v>
      </c>
      <c r="D17" s="505"/>
      <c r="E17" s="505"/>
    </row>
    <row r="18" spans="1:6" x14ac:dyDescent="0.2">
      <c r="A18" t="s">
        <v>1819</v>
      </c>
      <c r="B18">
        <v>80000</v>
      </c>
      <c r="C18">
        <v>80000</v>
      </c>
      <c r="D18" s="505"/>
      <c r="E18" s="505"/>
    </row>
    <row r="19" spans="1:6" x14ac:dyDescent="0.2">
      <c r="A19" t="s">
        <v>1820</v>
      </c>
      <c r="B19">
        <v>80000</v>
      </c>
      <c r="C19">
        <v>80000</v>
      </c>
      <c r="D19" s="505"/>
      <c r="E19" s="505"/>
    </row>
    <row r="20" spans="1:6" x14ac:dyDescent="0.2">
      <c r="A20" t="s">
        <v>1821</v>
      </c>
      <c r="B20">
        <v>5000</v>
      </c>
      <c r="C20">
        <v>5000</v>
      </c>
      <c r="D20" s="505"/>
      <c r="E20" s="505"/>
    </row>
    <row r="21" spans="1:6" x14ac:dyDescent="0.2">
      <c r="A21" t="s">
        <v>1822</v>
      </c>
      <c r="B21">
        <v>50000</v>
      </c>
      <c r="C21">
        <v>50000</v>
      </c>
      <c r="D21" s="505"/>
      <c r="E21" s="505"/>
    </row>
    <row r="22" spans="1:6" x14ac:dyDescent="0.2">
      <c r="A22" t="s">
        <v>1823</v>
      </c>
      <c r="B22">
        <v>55000</v>
      </c>
      <c r="C22">
        <v>55000</v>
      </c>
      <c r="D22" s="505"/>
      <c r="E22" s="505"/>
    </row>
    <row r="23" spans="1:6" x14ac:dyDescent="0.2">
      <c r="A23" t="s">
        <v>1824</v>
      </c>
      <c r="B23">
        <v>10000</v>
      </c>
      <c r="C23">
        <v>10000</v>
      </c>
      <c r="D23" s="505"/>
      <c r="E23" s="505"/>
    </row>
    <row r="24" spans="1:6" x14ac:dyDescent="0.2">
      <c r="A24" t="s">
        <v>1825</v>
      </c>
      <c r="B24">
        <v>0</v>
      </c>
      <c r="C24">
        <v>0</v>
      </c>
      <c r="D24" s="505" t="s">
        <v>365</v>
      </c>
      <c r="E24" s="505" t="s">
        <v>183</v>
      </c>
      <c r="F24" t="s">
        <v>2906</v>
      </c>
    </row>
    <row r="25" spans="1:6" x14ac:dyDescent="0.2">
      <c r="A25" t="s">
        <v>1826</v>
      </c>
      <c r="B25">
        <v>41850</v>
      </c>
      <c r="C25">
        <v>41850</v>
      </c>
      <c r="D25" s="505"/>
      <c r="E25" s="505"/>
    </row>
    <row r="26" spans="1:6" x14ac:dyDescent="0.2">
      <c r="A26" t="s">
        <v>1827</v>
      </c>
      <c r="B26">
        <v>40000</v>
      </c>
      <c r="C26">
        <v>40000</v>
      </c>
      <c r="D26" s="505"/>
      <c r="E26" s="505"/>
    </row>
    <row r="27" spans="1:6" x14ac:dyDescent="0.2">
      <c r="A27" t="s">
        <v>1828</v>
      </c>
      <c r="B27">
        <v>34000</v>
      </c>
      <c r="C27">
        <v>34000</v>
      </c>
      <c r="D27" s="505"/>
      <c r="E27" s="505"/>
    </row>
    <row r="28" spans="1:6" x14ac:dyDescent="0.2">
      <c r="A28" t="s">
        <v>1829</v>
      </c>
      <c r="B28">
        <v>40000</v>
      </c>
      <c r="C28">
        <v>40000</v>
      </c>
      <c r="D28" s="505"/>
      <c r="E28" s="505"/>
    </row>
    <row r="29" spans="1:6" x14ac:dyDescent="0.2">
      <c r="A29" t="s">
        <v>1830</v>
      </c>
      <c r="B29">
        <v>0</v>
      </c>
      <c r="C29">
        <v>0</v>
      </c>
      <c r="D29" s="505" t="s">
        <v>2907</v>
      </c>
      <c r="E29" s="505" t="s">
        <v>2882</v>
      </c>
      <c r="F29" t="s">
        <v>2907</v>
      </c>
    </row>
    <row r="30" spans="1:6" x14ac:dyDescent="0.2">
      <c r="A30" t="s">
        <v>1831</v>
      </c>
      <c r="B30">
        <v>0</v>
      </c>
      <c r="C30">
        <v>0</v>
      </c>
      <c r="D30" s="505" t="s">
        <v>586</v>
      </c>
      <c r="E30" s="505" t="s">
        <v>2908</v>
      </c>
      <c r="F30" t="s">
        <v>2906</v>
      </c>
    </row>
    <row r="31" spans="1:6" x14ac:dyDescent="0.2">
      <c r="A31" t="s">
        <v>1832</v>
      </c>
      <c r="B31">
        <v>0</v>
      </c>
      <c r="C31">
        <v>0</v>
      </c>
      <c r="D31" s="505" t="s">
        <v>2907</v>
      </c>
      <c r="E31" s="505" t="s">
        <v>2908</v>
      </c>
      <c r="F31" t="s">
        <v>2906</v>
      </c>
    </row>
    <row r="32" spans="1:6" x14ac:dyDescent="0.2">
      <c r="A32" t="s">
        <v>1833</v>
      </c>
      <c r="B32">
        <v>0</v>
      </c>
      <c r="C32">
        <v>0</v>
      </c>
      <c r="D32" s="505" t="s">
        <v>365</v>
      </c>
      <c r="E32" s="505" t="s">
        <v>2909</v>
      </c>
      <c r="F32" t="s">
        <v>2906</v>
      </c>
    </row>
    <row r="33" spans="1:6" x14ac:dyDescent="0.2">
      <c r="A33" t="s">
        <v>1834</v>
      </c>
      <c r="B33">
        <v>0</v>
      </c>
      <c r="C33">
        <v>0</v>
      </c>
      <c r="D33" s="505" t="s">
        <v>2907</v>
      </c>
      <c r="E33" s="505" t="s">
        <v>2908</v>
      </c>
      <c r="F33" t="s">
        <v>2906</v>
      </c>
    </row>
    <row r="34" spans="1:6" x14ac:dyDescent="0.2">
      <c r="A34" t="s">
        <v>1835</v>
      </c>
      <c r="B34">
        <v>25000</v>
      </c>
      <c r="C34">
        <v>25000</v>
      </c>
      <c r="D34" s="505"/>
      <c r="E34" s="505"/>
    </row>
    <row r="35" spans="1:6" x14ac:dyDescent="0.2">
      <c r="A35" t="s">
        <v>1836</v>
      </c>
      <c r="B35">
        <v>0</v>
      </c>
      <c r="C35">
        <v>0</v>
      </c>
      <c r="D35" s="505" t="s">
        <v>2910</v>
      </c>
      <c r="E35" s="505" t="s">
        <v>2911</v>
      </c>
      <c r="F35" t="s">
        <v>2</v>
      </c>
    </row>
    <row r="36" spans="1:6" x14ac:dyDescent="0.2">
      <c r="A36" t="s">
        <v>1837</v>
      </c>
      <c r="B36">
        <v>0</v>
      </c>
      <c r="C36">
        <v>0</v>
      </c>
      <c r="D36" s="505" t="s">
        <v>586</v>
      </c>
      <c r="E36" s="505" t="s">
        <v>183</v>
      </c>
      <c r="F36" t="s">
        <v>2906</v>
      </c>
    </row>
    <row r="37" spans="1:6" x14ac:dyDescent="0.2">
      <c r="A37" t="s">
        <v>1838</v>
      </c>
      <c r="B37">
        <v>40000</v>
      </c>
      <c r="C37">
        <v>40000</v>
      </c>
      <c r="D37" s="505"/>
      <c r="E37" s="505"/>
    </row>
    <row r="38" spans="1:6" x14ac:dyDescent="0.2">
      <c r="A38" t="s">
        <v>1839</v>
      </c>
      <c r="B38">
        <v>25000</v>
      </c>
      <c r="C38">
        <v>25000</v>
      </c>
      <c r="D38" s="505"/>
      <c r="E38" s="505"/>
    </row>
    <row r="39" spans="1:6" x14ac:dyDescent="0.2">
      <c r="A39" t="s">
        <v>1840</v>
      </c>
      <c r="B39">
        <v>5000</v>
      </c>
      <c r="C39">
        <v>5000</v>
      </c>
      <c r="D39" s="505"/>
      <c r="E39" s="505"/>
    </row>
    <row r="40" spans="1:6" x14ac:dyDescent="0.2">
      <c r="A40" t="s">
        <v>1841</v>
      </c>
      <c r="B40">
        <v>12500</v>
      </c>
      <c r="C40">
        <v>12500</v>
      </c>
      <c r="D40" s="505"/>
      <c r="E40" s="505"/>
    </row>
    <row r="41" spans="1:6" x14ac:dyDescent="0.2">
      <c r="A41" t="s">
        <v>1842</v>
      </c>
      <c r="B41">
        <v>5000</v>
      </c>
      <c r="C41">
        <v>5000</v>
      </c>
      <c r="D41" s="505"/>
      <c r="E41" s="505"/>
    </row>
    <row r="42" spans="1:6" x14ac:dyDescent="0.2">
      <c r="A42" t="s">
        <v>1843</v>
      </c>
      <c r="B42">
        <v>20000</v>
      </c>
      <c r="C42">
        <v>20000</v>
      </c>
      <c r="D42" s="505"/>
      <c r="E42" s="505"/>
    </row>
    <row r="43" spans="1:6" x14ac:dyDescent="0.2">
      <c r="A43" t="s">
        <v>1844</v>
      </c>
      <c r="B43">
        <v>12500</v>
      </c>
      <c r="C43">
        <v>12500</v>
      </c>
      <c r="D43" s="505"/>
      <c r="E43" s="505"/>
    </row>
    <row r="44" spans="1:6" x14ac:dyDescent="0.2">
      <c r="A44" t="s">
        <v>1845</v>
      </c>
      <c r="B44">
        <v>6000</v>
      </c>
      <c r="C44">
        <v>6000</v>
      </c>
      <c r="D44" s="505"/>
      <c r="E44" s="505"/>
    </row>
    <row r="45" spans="1:6" x14ac:dyDescent="0.2">
      <c r="A45" t="s">
        <v>1846</v>
      </c>
      <c r="B45">
        <v>25000</v>
      </c>
      <c r="C45">
        <v>25000</v>
      </c>
      <c r="D45" s="505"/>
      <c r="E45" s="505"/>
    </row>
    <row r="46" spans="1:6" x14ac:dyDescent="0.2">
      <c r="A46" t="s">
        <v>1847</v>
      </c>
      <c r="B46">
        <v>12500</v>
      </c>
      <c r="C46">
        <v>12500</v>
      </c>
      <c r="D46" s="505"/>
      <c r="E46" s="505"/>
    </row>
    <row r="47" spans="1:6" x14ac:dyDescent="0.2">
      <c r="A47" t="s">
        <v>1848</v>
      </c>
      <c r="B47">
        <v>13300</v>
      </c>
      <c r="C47">
        <v>13300</v>
      </c>
      <c r="D47" s="505"/>
      <c r="E47" s="505"/>
    </row>
    <row r="48" spans="1:6" x14ac:dyDescent="0.2">
      <c r="A48" t="s">
        <v>1849</v>
      </c>
      <c r="B48">
        <v>4500</v>
      </c>
      <c r="C48">
        <v>4500</v>
      </c>
      <c r="D48" s="505"/>
      <c r="E48" s="505"/>
    </row>
    <row r="49" spans="1:6" x14ac:dyDescent="0.2">
      <c r="A49" t="s">
        <v>1850</v>
      </c>
      <c r="B49">
        <v>21300</v>
      </c>
      <c r="C49">
        <v>21300</v>
      </c>
      <c r="D49" s="505"/>
      <c r="E49" s="505"/>
    </row>
    <row r="50" spans="1:6" x14ac:dyDescent="0.2">
      <c r="A50" t="s">
        <v>1851</v>
      </c>
      <c r="B50">
        <v>33600</v>
      </c>
      <c r="C50">
        <v>33600</v>
      </c>
      <c r="D50" s="505"/>
      <c r="E50" s="505"/>
    </row>
    <row r="51" spans="1:6" x14ac:dyDescent="0.2">
      <c r="A51" t="s">
        <v>1852</v>
      </c>
      <c r="B51">
        <v>0</v>
      </c>
      <c r="C51">
        <v>0</v>
      </c>
      <c r="D51" s="505" t="s">
        <v>586</v>
      </c>
      <c r="E51" s="505" t="s">
        <v>2882</v>
      </c>
      <c r="F51" t="s">
        <v>2907</v>
      </c>
    </row>
    <row r="52" spans="1:6" x14ac:dyDescent="0.2">
      <c r="A52" t="s">
        <v>1853</v>
      </c>
      <c r="B52">
        <v>175000</v>
      </c>
      <c r="C52">
        <v>175000</v>
      </c>
      <c r="D52" s="505"/>
      <c r="E52" s="505"/>
    </row>
    <row r="53" spans="1:6" x14ac:dyDescent="0.2">
      <c r="A53" t="s">
        <v>1854</v>
      </c>
      <c r="B53">
        <v>0</v>
      </c>
      <c r="C53">
        <v>0</v>
      </c>
      <c r="D53" s="505" t="s">
        <v>586</v>
      </c>
      <c r="E53" s="505" t="s">
        <v>2912</v>
      </c>
      <c r="F53" t="s">
        <v>2</v>
      </c>
    </row>
    <row r="54" spans="1:6" x14ac:dyDescent="0.2">
      <c r="A54" t="s">
        <v>1855</v>
      </c>
      <c r="B54">
        <v>26000</v>
      </c>
      <c r="C54">
        <v>26000</v>
      </c>
      <c r="D54" s="505"/>
      <c r="E54" s="505"/>
    </row>
    <row r="55" spans="1:6" x14ac:dyDescent="0.2">
      <c r="A55" t="s">
        <v>1856</v>
      </c>
      <c r="D55" s="505"/>
      <c r="E55" s="505"/>
    </row>
    <row r="56" spans="1:6" x14ac:dyDescent="0.2">
      <c r="A56" t="s">
        <v>91</v>
      </c>
      <c r="D56" s="505"/>
      <c r="E56" s="505"/>
    </row>
    <row r="57" spans="1:6" x14ac:dyDescent="0.2">
      <c r="A57" t="s">
        <v>766</v>
      </c>
      <c r="B57">
        <v>86400</v>
      </c>
      <c r="D57" s="505"/>
      <c r="E57" s="505"/>
    </row>
    <row r="58" spans="1:6" x14ac:dyDescent="0.2">
      <c r="A58" t="s">
        <v>767</v>
      </c>
      <c r="B58">
        <v>1920</v>
      </c>
      <c r="D58" s="505"/>
      <c r="E58" s="505"/>
    </row>
    <row r="59" spans="1:6" x14ac:dyDescent="0.2">
      <c r="A59" t="s">
        <v>768</v>
      </c>
      <c r="D59" s="505" t="s">
        <v>365</v>
      </c>
      <c r="E59" s="505" t="s">
        <v>2884</v>
      </c>
      <c r="F59" t="s">
        <v>2</v>
      </c>
    </row>
    <row r="60" spans="1:6" x14ac:dyDescent="0.2">
      <c r="A60" t="s">
        <v>769</v>
      </c>
      <c r="D60" s="505" t="s">
        <v>586</v>
      </c>
      <c r="E60" s="505" t="s">
        <v>183</v>
      </c>
      <c r="F60" t="s">
        <v>2</v>
      </c>
    </row>
    <row r="61" spans="1:6" x14ac:dyDescent="0.2">
      <c r="A61" t="s">
        <v>770</v>
      </c>
      <c r="D61" s="505" t="s">
        <v>365</v>
      </c>
      <c r="E61" s="505" t="s">
        <v>2883</v>
      </c>
      <c r="F61" t="s">
        <v>2</v>
      </c>
    </row>
    <row r="62" spans="1:6" x14ac:dyDescent="0.2">
      <c r="A62" t="s">
        <v>771</v>
      </c>
      <c r="B62">
        <v>20000</v>
      </c>
      <c r="D62" s="505"/>
      <c r="E62" s="505"/>
    </row>
    <row r="63" spans="1:6" x14ac:dyDescent="0.2">
      <c r="A63" t="s">
        <v>772</v>
      </c>
      <c r="B63">
        <v>10000</v>
      </c>
      <c r="D63" s="505"/>
      <c r="E63" s="505"/>
    </row>
    <row r="64" spans="1:6" x14ac:dyDescent="0.2">
      <c r="A64" t="s">
        <v>773</v>
      </c>
      <c r="B64">
        <v>10000</v>
      </c>
      <c r="D64" s="505"/>
      <c r="E64" s="505"/>
    </row>
    <row r="65" spans="1:6" x14ac:dyDescent="0.2">
      <c r="A65" t="s">
        <v>774</v>
      </c>
      <c r="D65" s="505" t="s">
        <v>586</v>
      </c>
      <c r="E65" s="505" t="s">
        <v>183</v>
      </c>
      <c r="F65" t="s">
        <v>2</v>
      </c>
    </row>
    <row r="66" spans="1:6" x14ac:dyDescent="0.2">
      <c r="A66" t="s">
        <v>775</v>
      </c>
      <c r="D66" s="505" t="s">
        <v>365</v>
      </c>
      <c r="E66" s="505" t="s">
        <v>2884</v>
      </c>
      <c r="F66" t="s">
        <v>2</v>
      </c>
    </row>
    <row r="67" spans="1:6" x14ac:dyDescent="0.2">
      <c r="A67" t="s">
        <v>776</v>
      </c>
      <c r="B67">
        <v>22800</v>
      </c>
      <c r="D67" s="505"/>
      <c r="E67" s="505"/>
    </row>
    <row r="68" spans="1:6" x14ac:dyDescent="0.2">
      <c r="A68" t="s">
        <v>777</v>
      </c>
      <c r="B68">
        <v>30000</v>
      </c>
      <c r="D68" s="505"/>
      <c r="E68" s="505"/>
    </row>
    <row r="69" spans="1:6" x14ac:dyDescent="0.2">
      <c r="A69" t="s">
        <v>778</v>
      </c>
      <c r="B69">
        <v>0</v>
      </c>
      <c r="D69" s="505" t="s">
        <v>365</v>
      </c>
      <c r="E69" s="505" t="s">
        <v>2885</v>
      </c>
      <c r="F69" t="s">
        <v>2</v>
      </c>
    </row>
    <row r="70" spans="1:6" x14ac:dyDescent="0.2">
      <c r="A70" t="s">
        <v>779</v>
      </c>
      <c r="B70">
        <v>0</v>
      </c>
      <c r="D70" s="505" t="s">
        <v>365</v>
      </c>
      <c r="E70" s="505" t="s">
        <v>2885</v>
      </c>
      <c r="F70" t="s">
        <v>2</v>
      </c>
    </row>
    <row r="71" spans="1:6" x14ac:dyDescent="0.2">
      <c r="A71" t="s">
        <v>780</v>
      </c>
      <c r="B71">
        <v>0</v>
      </c>
      <c r="D71" s="505" t="s">
        <v>365</v>
      </c>
      <c r="E71" s="505" t="s">
        <v>2885</v>
      </c>
      <c r="F71" t="s">
        <v>2</v>
      </c>
    </row>
    <row r="72" spans="1:6" x14ac:dyDescent="0.2">
      <c r="A72" t="s">
        <v>781</v>
      </c>
      <c r="B72">
        <v>10000</v>
      </c>
      <c r="D72" s="505"/>
      <c r="E72" s="505"/>
    </row>
    <row r="73" spans="1:6" x14ac:dyDescent="0.2">
      <c r="A73" t="s">
        <v>782</v>
      </c>
      <c r="B73">
        <v>10800</v>
      </c>
      <c r="D73" s="505"/>
      <c r="E73" s="505"/>
    </row>
    <row r="74" spans="1:6" x14ac:dyDescent="0.2">
      <c r="A74" t="s">
        <v>783</v>
      </c>
      <c r="B74">
        <v>0</v>
      </c>
      <c r="D74" s="505" t="s">
        <v>365</v>
      </c>
      <c r="E74" s="505" t="s">
        <v>2886</v>
      </c>
      <c r="F74" t="s">
        <v>2</v>
      </c>
    </row>
    <row r="75" spans="1:6" x14ac:dyDescent="0.2">
      <c r="A75" t="s">
        <v>784</v>
      </c>
      <c r="D75" s="505" t="s">
        <v>365</v>
      </c>
      <c r="E75" s="505" t="s">
        <v>2884</v>
      </c>
      <c r="F75" t="s">
        <v>2</v>
      </c>
    </row>
    <row r="76" spans="1:6" x14ac:dyDescent="0.2">
      <c r="A76" t="s">
        <v>785</v>
      </c>
      <c r="B76">
        <v>10000</v>
      </c>
      <c r="D76" s="505"/>
      <c r="E76" s="505"/>
    </row>
    <row r="77" spans="1:6" x14ac:dyDescent="0.2">
      <c r="A77" t="s">
        <v>786</v>
      </c>
      <c r="B77">
        <v>55000</v>
      </c>
      <c r="D77" s="505"/>
      <c r="E77" s="505"/>
    </row>
    <row r="78" spans="1:6" x14ac:dyDescent="0.2">
      <c r="A78" t="s">
        <v>787</v>
      </c>
      <c r="D78" s="505" t="s">
        <v>365</v>
      </c>
      <c r="E78" s="505" t="s">
        <v>2884</v>
      </c>
      <c r="F78" t="s">
        <v>2</v>
      </c>
    </row>
    <row r="79" spans="1:6" x14ac:dyDescent="0.2">
      <c r="A79" t="s">
        <v>788</v>
      </c>
      <c r="B79">
        <v>11200</v>
      </c>
      <c r="D79" s="505"/>
      <c r="E79" s="505"/>
    </row>
    <row r="80" spans="1:6" x14ac:dyDescent="0.2">
      <c r="A80" t="s">
        <v>789</v>
      </c>
      <c r="D80" s="505" t="s">
        <v>586</v>
      </c>
      <c r="E80" s="505" t="s">
        <v>2887</v>
      </c>
      <c r="F80" t="s">
        <v>2</v>
      </c>
    </row>
    <row r="81" spans="1:6" x14ac:dyDescent="0.2">
      <c r="A81" t="s">
        <v>790</v>
      </c>
      <c r="B81">
        <v>25800</v>
      </c>
      <c r="D81" s="505"/>
      <c r="E81" s="505"/>
    </row>
    <row r="82" spans="1:6" x14ac:dyDescent="0.2">
      <c r="A82" t="s">
        <v>791</v>
      </c>
      <c r="B82">
        <v>22800</v>
      </c>
      <c r="D82" s="505"/>
      <c r="E82" s="505"/>
    </row>
    <row r="83" spans="1:6" x14ac:dyDescent="0.2">
      <c r="A83" t="s">
        <v>792</v>
      </c>
      <c r="B83">
        <v>13800</v>
      </c>
      <c r="D83" s="505"/>
      <c r="E83" s="505"/>
    </row>
    <row r="84" spans="1:6" x14ac:dyDescent="0.2">
      <c r="A84" t="s">
        <v>793</v>
      </c>
      <c r="B84">
        <v>33000</v>
      </c>
      <c r="D84" s="505"/>
      <c r="E84" s="505"/>
    </row>
    <row r="85" spans="1:6" x14ac:dyDescent="0.2">
      <c r="A85" t="s">
        <v>794</v>
      </c>
      <c r="B85">
        <v>4000</v>
      </c>
      <c r="D85" s="505"/>
      <c r="E85" s="505"/>
    </row>
    <row r="86" spans="1:6" x14ac:dyDescent="0.2">
      <c r="A86" t="s">
        <v>92</v>
      </c>
      <c r="D86" s="505"/>
      <c r="E86" s="505"/>
    </row>
    <row r="87" spans="1:6" x14ac:dyDescent="0.2">
      <c r="A87" t="s">
        <v>1727</v>
      </c>
      <c r="B87">
        <v>36720</v>
      </c>
      <c r="C87">
        <v>67320</v>
      </c>
      <c r="D87" s="505"/>
      <c r="E87" s="505"/>
    </row>
    <row r="88" spans="1:6" x14ac:dyDescent="0.2">
      <c r="A88" t="s">
        <v>1728</v>
      </c>
      <c r="B88">
        <v>331200</v>
      </c>
      <c r="C88">
        <v>607200</v>
      </c>
      <c r="D88" s="505"/>
      <c r="E88" s="505"/>
    </row>
    <row r="89" spans="1:6" x14ac:dyDescent="0.2">
      <c r="A89" t="s">
        <v>1729</v>
      </c>
      <c r="B89">
        <v>1920</v>
      </c>
      <c r="C89">
        <v>3520</v>
      </c>
      <c r="D89" s="505"/>
      <c r="E89" s="505"/>
    </row>
    <row r="90" spans="1:6" x14ac:dyDescent="0.2">
      <c r="A90" t="s">
        <v>1730</v>
      </c>
      <c r="B90">
        <v>6720</v>
      </c>
      <c r="C90">
        <v>12320</v>
      </c>
      <c r="D90" s="505"/>
      <c r="E90" s="505"/>
    </row>
    <row r="91" spans="1:6" x14ac:dyDescent="0.2">
      <c r="A91" t="s">
        <v>1731</v>
      </c>
      <c r="D91" s="505" t="s">
        <v>365</v>
      </c>
      <c r="E91" s="505" t="s">
        <v>2888</v>
      </c>
      <c r="F91" t="s">
        <v>2</v>
      </c>
    </row>
    <row r="92" spans="1:6" x14ac:dyDescent="0.2">
      <c r="A92" t="s">
        <v>1732</v>
      </c>
      <c r="D92" s="505" t="s">
        <v>365</v>
      </c>
      <c r="E92" s="505" t="s">
        <v>2884</v>
      </c>
      <c r="F92" t="s">
        <v>2</v>
      </c>
    </row>
    <row r="93" spans="1:6" x14ac:dyDescent="0.2">
      <c r="A93" t="s">
        <v>1733</v>
      </c>
      <c r="D93" s="505" t="s">
        <v>365</v>
      </c>
      <c r="E93" s="505" t="s">
        <v>2884</v>
      </c>
      <c r="F93" t="s">
        <v>2</v>
      </c>
    </row>
    <row r="94" spans="1:6" x14ac:dyDescent="0.2">
      <c r="A94" t="s">
        <v>1734</v>
      </c>
      <c r="B94">
        <v>18000</v>
      </c>
      <c r="C94">
        <v>18000</v>
      </c>
      <c r="D94" s="505"/>
      <c r="E94" s="505"/>
    </row>
    <row r="95" spans="1:6" x14ac:dyDescent="0.2">
      <c r="A95" t="s">
        <v>1735</v>
      </c>
      <c r="B95">
        <v>108000</v>
      </c>
      <c r="C95">
        <v>108000</v>
      </c>
      <c r="D95" s="505"/>
      <c r="E95" s="505"/>
    </row>
    <row r="96" spans="1:6" x14ac:dyDescent="0.2">
      <c r="A96" t="s">
        <v>1736</v>
      </c>
      <c r="B96">
        <v>190800</v>
      </c>
      <c r="C96">
        <v>190800</v>
      </c>
      <c r="D96" s="505"/>
      <c r="E96" s="505"/>
    </row>
    <row r="97" spans="1:6" x14ac:dyDescent="0.2">
      <c r="A97" t="s">
        <v>1737</v>
      </c>
      <c r="B97">
        <v>95000</v>
      </c>
      <c r="C97">
        <v>95000</v>
      </c>
      <c r="D97" s="505"/>
      <c r="E97" s="505"/>
    </row>
    <row r="98" spans="1:6" x14ac:dyDescent="0.2">
      <c r="A98" t="s">
        <v>1738</v>
      </c>
      <c r="B98">
        <v>10000</v>
      </c>
      <c r="C98">
        <v>10000</v>
      </c>
      <c r="D98" s="505"/>
      <c r="E98" s="505"/>
    </row>
    <row r="99" spans="1:6" x14ac:dyDescent="0.2">
      <c r="A99" t="s">
        <v>1739</v>
      </c>
      <c r="D99" s="505" t="s">
        <v>586</v>
      </c>
      <c r="E99" s="505" t="s">
        <v>2913</v>
      </c>
      <c r="F99" t="s">
        <v>2</v>
      </c>
    </row>
    <row r="100" spans="1:6" x14ac:dyDescent="0.2">
      <c r="A100" t="s">
        <v>1740</v>
      </c>
      <c r="D100" s="505" t="s">
        <v>586</v>
      </c>
      <c r="E100" s="505" t="s">
        <v>2914</v>
      </c>
      <c r="F100" t="s">
        <v>2</v>
      </c>
    </row>
    <row r="101" spans="1:6" x14ac:dyDescent="0.2">
      <c r="A101" t="s">
        <v>1741</v>
      </c>
      <c r="B101">
        <v>25000</v>
      </c>
      <c r="C101">
        <v>25000</v>
      </c>
      <c r="D101" s="505"/>
      <c r="E101" s="505"/>
    </row>
    <row r="102" spans="1:6" x14ac:dyDescent="0.2">
      <c r="A102" t="s">
        <v>1742</v>
      </c>
      <c r="B102">
        <v>10000</v>
      </c>
      <c r="C102">
        <v>10000</v>
      </c>
      <c r="D102" s="505"/>
      <c r="E102" s="505"/>
    </row>
    <row r="103" spans="1:6" x14ac:dyDescent="0.2">
      <c r="A103" t="s">
        <v>1743</v>
      </c>
      <c r="B103">
        <v>10000</v>
      </c>
      <c r="C103">
        <v>10000</v>
      </c>
      <c r="D103" s="505"/>
      <c r="E103" s="505"/>
    </row>
    <row r="104" spans="1:6" x14ac:dyDescent="0.2">
      <c r="A104" t="s">
        <v>1744</v>
      </c>
      <c r="B104">
        <v>100000</v>
      </c>
      <c r="C104">
        <v>100000</v>
      </c>
      <c r="D104" s="505"/>
      <c r="E104" s="505"/>
    </row>
    <row r="105" spans="1:6" x14ac:dyDescent="0.2">
      <c r="A105" t="s">
        <v>1745</v>
      </c>
      <c r="C105">
        <v>70700</v>
      </c>
      <c r="D105" s="505"/>
      <c r="E105" s="505"/>
    </row>
    <row r="106" spans="1:6" x14ac:dyDescent="0.2">
      <c r="A106" t="s">
        <v>1746</v>
      </c>
      <c r="D106" s="505" t="s">
        <v>365</v>
      </c>
      <c r="E106" s="505" t="s">
        <v>2884</v>
      </c>
      <c r="F106" t="s">
        <v>2</v>
      </c>
    </row>
    <row r="107" spans="1:6" x14ac:dyDescent="0.2">
      <c r="A107" t="s">
        <v>1747</v>
      </c>
      <c r="D107" s="505" t="s">
        <v>365</v>
      </c>
      <c r="E107" s="505" t="s">
        <v>2884</v>
      </c>
      <c r="F107" t="s">
        <v>2</v>
      </c>
    </row>
    <row r="108" spans="1:6" x14ac:dyDescent="0.2">
      <c r="A108" t="s">
        <v>1748</v>
      </c>
      <c r="B108">
        <v>10000</v>
      </c>
      <c r="C108">
        <v>10000</v>
      </c>
      <c r="D108" s="505"/>
      <c r="E108" s="505"/>
    </row>
    <row r="109" spans="1:6" x14ac:dyDescent="0.2">
      <c r="A109" t="s">
        <v>1749</v>
      </c>
      <c r="B109">
        <v>18000</v>
      </c>
      <c r="C109">
        <v>18000</v>
      </c>
      <c r="D109" s="505"/>
      <c r="E109" s="505"/>
    </row>
    <row r="110" spans="1:6" x14ac:dyDescent="0.2">
      <c r="A110" t="s">
        <v>1750</v>
      </c>
      <c r="B110">
        <v>500</v>
      </c>
      <c r="C110">
        <v>500</v>
      </c>
      <c r="D110" s="505"/>
      <c r="E110" s="505"/>
    </row>
    <row r="111" spans="1:6" x14ac:dyDescent="0.2">
      <c r="A111" t="s">
        <v>1751</v>
      </c>
      <c r="B111">
        <v>10000</v>
      </c>
      <c r="C111">
        <v>10000</v>
      </c>
      <c r="D111" s="505"/>
      <c r="E111" s="505"/>
    </row>
    <row r="112" spans="1:6" x14ac:dyDescent="0.2">
      <c r="A112" t="s">
        <v>1752</v>
      </c>
      <c r="B112">
        <v>50000</v>
      </c>
      <c r="C112">
        <v>50000</v>
      </c>
      <c r="D112" s="505"/>
      <c r="E112" s="505"/>
    </row>
    <row r="113" spans="1:6" x14ac:dyDescent="0.2">
      <c r="A113" t="s">
        <v>1753</v>
      </c>
      <c r="B113">
        <v>750</v>
      </c>
      <c r="C113">
        <v>750</v>
      </c>
      <c r="D113" s="505"/>
      <c r="E113" s="505"/>
    </row>
    <row r="114" spans="1:6" x14ac:dyDescent="0.2">
      <c r="A114" t="s">
        <v>1754</v>
      </c>
      <c r="B114">
        <v>50000</v>
      </c>
      <c r="C114">
        <v>50000</v>
      </c>
      <c r="D114" s="505"/>
      <c r="E114" s="505"/>
    </row>
    <row r="115" spans="1:6" x14ac:dyDescent="0.2">
      <c r="A115" t="s">
        <v>1755</v>
      </c>
      <c r="C115">
        <v>15000</v>
      </c>
      <c r="D115" s="505"/>
      <c r="E115" s="505"/>
    </row>
    <row r="116" spans="1:6" x14ac:dyDescent="0.2">
      <c r="A116" t="s">
        <v>1756</v>
      </c>
      <c r="D116" s="505" t="s">
        <v>586</v>
      </c>
      <c r="E116" s="505" t="s">
        <v>2889</v>
      </c>
      <c r="F116" t="s">
        <v>2</v>
      </c>
    </row>
    <row r="117" spans="1:6" x14ac:dyDescent="0.2">
      <c r="A117" t="s">
        <v>1757</v>
      </c>
      <c r="B117">
        <v>230000</v>
      </c>
      <c r="C117">
        <v>230000</v>
      </c>
      <c r="D117" s="505"/>
      <c r="E117" s="505"/>
    </row>
    <row r="118" spans="1:6" x14ac:dyDescent="0.2">
      <c r="A118" t="s">
        <v>1758</v>
      </c>
      <c r="B118">
        <v>30000</v>
      </c>
      <c r="C118">
        <v>30000</v>
      </c>
      <c r="D118" s="505"/>
      <c r="E118" s="505"/>
    </row>
    <row r="119" spans="1:6" x14ac:dyDescent="0.2">
      <c r="A119" t="s">
        <v>1759</v>
      </c>
      <c r="B119">
        <v>5000</v>
      </c>
      <c r="C119">
        <v>5000</v>
      </c>
      <c r="D119" s="505"/>
      <c r="E119" s="505"/>
    </row>
    <row r="120" spans="1:6" x14ac:dyDescent="0.2">
      <c r="A120" t="s">
        <v>1760</v>
      </c>
      <c r="D120" s="505" t="s">
        <v>586</v>
      </c>
      <c r="E120" s="505" t="s">
        <v>2890</v>
      </c>
      <c r="F120" t="s">
        <v>2</v>
      </c>
    </row>
    <row r="121" spans="1:6" x14ac:dyDescent="0.2">
      <c r="A121" t="s">
        <v>1761</v>
      </c>
      <c r="B121">
        <v>630</v>
      </c>
      <c r="C121">
        <v>1155</v>
      </c>
      <c r="D121" s="505"/>
      <c r="E121" s="505"/>
    </row>
    <row r="122" spans="1:6" x14ac:dyDescent="0.2">
      <c r="A122" t="s">
        <v>1762</v>
      </c>
      <c r="B122">
        <v>930</v>
      </c>
      <c r="C122">
        <v>1705</v>
      </c>
      <c r="D122" s="505"/>
      <c r="E122" s="505"/>
    </row>
    <row r="123" spans="1:6" x14ac:dyDescent="0.2">
      <c r="A123" t="s">
        <v>1763</v>
      </c>
      <c r="B123">
        <v>24840</v>
      </c>
      <c r="C123">
        <v>45540</v>
      </c>
      <c r="D123" s="505"/>
      <c r="E123" s="505"/>
    </row>
    <row r="124" spans="1:6" x14ac:dyDescent="0.2">
      <c r="A124" t="s">
        <v>1764</v>
      </c>
      <c r="B124">
        <v>9120</v>
      </c>
      <c r="C124">
        <v>16720</v>
      </c>
      <c r="D124" s="505"/>
      <c r="E124" s="505"/>
    </row>
    <row r="125" spans="1:6" x14ac:dyDescent="0.2">
      <c r="A125" t="s">
        <v>1765</v>
      </c>
      <c r="B125">
        <v>30000</v>
      </c>
      <c r="C125">
        <v>30000</v>
      </c>
      <c r="D125" s="505"/>
      <c r="E125" s="505"/>
    </row>
    <row r="126" spans="1:6" x14ac:dyDescent="0.2">
      <c r="A126" t="s">
        <v>1766</v>
      </c>
      <c r="B126">
        <v>10000</v>
      </c>
      <c r="C126">
        <v>10000</v>
      </c>
      <c r="D126" s="505"/>
      <c r="E126" s="505"/>
    </row>
    <row r="127" spans="1:6" x14ac:dyDescent="0.2">
      <c r="A127" t="s">
        <v>1767</v>
      </c>
      <c r="D127" s="505" t="s">
        <v>586</v>
      </c>
      <c r="E127" s="505" t="s">
        <v>2891</v>
      </c>
      <c r="F127" t="s">
        <v>2</v>
      </c>
    </row>
    <row r="128" spans="1:6" x14ac:dyDescent="0.2">
      <c r="A128" t="s">
        <v>1768</v>
      </c>
      <c r="B128">
        <v>10000</v>
      </c>
      <c r="C128">
        <v>10000</v>
      </c>
      <c r="D128" s="505"/>
      <c r="E128" s="505"/>
    </row>
    <row r="129" spans="1:6" x14ac:dyDescent="0.2">
      <c r="A129" t="s">
        <v>1769</v>
      </c>
      <c r="B129">
        <v>10000</v>
      </c>
      <c r="C129">
        <v>10000</v>
      </c>
      <c r="D129" s="505"/>
      <c r="E129" s="505"/>
    </row>
    <row r="130" spans="1:6" x14ac:dyDescent="0.2">
      <c r="A130" t="s">
        <v>1770</v>
      </c>
      <c r="B130">
        <v>25000</v>
      </c>
      <c r="C130">
        <v>25000</v>
      </c>
      <c r="D130" s="505"/>
      <c r="E130" s="505"/>
    </row>
    <row r="131" spans="1:6" x14ac:dyDescent="0.2">
      <c r="A131" t="s">
        <v>1771</v>
      </c>
      <c r="B131">
        <v>20000</v>
      </c>
      <c r="C131">
        <v>20000</v>
      </c>
      <c r="D131" s="505"/>
      <c r="E131" s="505"/>
    </row>
    <row r="132" spans="1:6" x14ac:dyDescent="0.2">
      <c r="A132" t="s">
        <v>1772</v>
      </c>
      <c r="B132">
        <v>25000</v>
      </c>
      <c r="C132">
        <v>25000</v>
      </c>
      <c r="D132" s="505"/>
      <c r="E132" s="505"/>
    </row>
    <row r="133" spans="1:6" x14ac:dyDescent="0.2">
      <c r="A133" t="s">
        <v>1773</v>
      </c>
      <c r="D133" s="505" t="s">
        <v>365</v>
      </c>
      <c r="E133" s="505" t="s">
        <v>2884</v>
      </c>
      <c r="F133" t="s">
        <v>2</v>
      </c>
    </row>
    <row r="134" spans="1:6" x14ac:dyDescent="0.2">
      <c r="A134" t="s">
        <v>1774</v>
      </c>
      <c r="B134">
        <v>25000</v>
      </c>
      <c r="C134">
        <v>25000</v>
      </c>
      <c r="D134" s="505"/>
      <c r="E134" s="505"/>
    </row>
    <row r="135" spans="1:6" x14ac:dyDescent="0.2">
      <c r="A135" t="s">
        <v>1775</v>
      </c>
      <c r="B135">
        <v>10000</v>
      </c>
      <c r="C135">
        <v>10000</v>
      </c>
      <c r="D135" s="505"/>
      <c r="E135" s="505"/>
    </row>
    <row r="136" spans="1:6" x14ac:dyDescent="0.2">
      <c r="A136" t="s">
        <v>1776</v>
      </c>
      <c r="B136">
        <v>25000</v>
      </c>
      <c r="C136">
        <v>25000</v>
      </c>
      <c r="D136" s="505"/>
      <c r="E136" s="505"/>
    </row>
    <row r="137" spans="1:6" x14ac:dyDescent="0.2">
      <c r="A137" t="s">
        <v>1777</v>
      </c>
      <c r="B137">
        <v>0</v>
      </c>
      <c r="C137">
        <v>0</v>
      </c>
      <c r="D137" s="505" t="s">
        <v>365</v>
      </c>
      <c r="E137" s="505" t="s">
        <v>183</v>
      </c>
      <c r="F137" t="s">
        <v>2906</v>
      </c>
    </row>
    <row r="138" spans="1:6" x14ac:dyDescent="0.2">
      <c r="A138" t="s">
        <v>1778</v>
      </c>
      <c r="B138">
        <v>10000</v>
      </c>
      <c r="C138">
        <v>10000</v>
      </c>
      <c r="D138" s="505"/>
      <c r="E138" s="505"/>
    </row>
    <row r="139" spans="1:6" x14ac:dyDescent="0.2">
      <c r="A139" t="s">
        <v>1779</v>
      </c>
      <c r="B139">
        <v>25000</v>
      </c>
      <c r="C139">
        <v>25000</v>
      </c>
      <c r="D139" s="505"/>
      <c r="E139" s="505"/>
    </row>
    <row r="140" spans="1:6" x14ac:dyDescent="0.2">
      <c r="A140" t="s">
        <v>1780</v>
      </c>
      <c r="B140">
        <v>25000</v>
      </c>
      <c r="C140">
        <v>25000</v>
      </c>
      <c r="D140" s="505"/>
      <c r="E140" s="505"/>
    </row>
    <row r="141" spans="1:6" x14ac:dyDescent="0.2">
      <c r="A141" t="s">
        <v>1781</v>
      </c>
      <c r="D141" s="505" t="s">
        <v>365</v>
      </c>
      <c r="E141" s="505" t="s">
        <v>2892</v>
      </c>
      <c r="F141" t="s">
        <v>2907</v>
      </c>
    </row>
    <row r="142" spans="1:6" x14ac:dyDescent="0.2">
      <c r="A142" t="s">
        <v>1782</v>
      </c>
      <c r="B142">
        <v>360</v>
      </c>
      <c r="C142">
        <v>660</v>
      </c>
      <c r="D142" s="505"/>
      <c r="E142" s="505"/>
    </row>
    <row r="143" spans="1:6" x14ac:dyDescent="0.2">
      <c r="A143" t="s">
        <v>1783</v>
      </c>
      <c r="B143">
        <v>70680</v>
      </c>
      <c r="C143">
        <v>129580</v>
      </c>
      <c r="D143" s="505"/>
      <c r="E143" s="505"/>
    </row>
    <row r="144" spans="1:6" x14ac:dyDescent="0.2">
      <c r="A144" t="s">
        <v>1784</v>
      </c>
      <c r="B144">
        <v>77280</v>
      </c>
      <c r="C144">
        <v>141680</v>
      </c>
      <c r="D144" s="505"/>
      <c r="E144" s="505"/>
    </row>
    <row r="145" spans="1:6" x14ac:dyDescent="0.2">
      <c r="A145" t="s">
        <v>1785</v>
      </c>
      <c r="B145">
        <v>68688</v>
      </c>
      <c r="C145">
        <v>125928</v>
      </c>
      <c r="D145" s="505"/>
      <c r="E145" s="505"/>
    </row>
    <row r="146" spans="1:6" x14ac:dyDescent="0.2">
      <c r="A146" t="s">
        <v>1786</v>
      </c>
      <c r="D146" s="505" t="s">
        <v>365</v>
      </c>
      <c r="E146" s="505" t="s">
        <v>2892</v>
      </c>
      <c r="F146" t="s">
        <v>2907</v>
      </c>
    </row>
    <row r="147" spans="1:6" x14ac:dyDescent="0.2">
      <c r="A147" t="s">
        <v>1787</v>
      </c>
      <c r="B147">
        <v>4260</v>
      </c>
      <c r="C147">
        <v>7810</v>
      </c>
      <c r="D147" s="505"/>
      <c r="E147" s="505"/>
    </row>
    <row r="148" spans="1:6" x14ac:dyDescent="0.2">
      <c r="A148" t="s">
        <v>1788</v>
      </c>
      <c r="B148">
        <v>2500</v>
      </c>
      <c r="C148">
        <v>4583</v>
      </c>
      <c r="D148" s="505"/>
      <c r="E148" s="505"/>
    </row>
    <row r="149" spans="1:6" x14ac:dyDescent="0.2">
      <c r="A149" t="s">
        <v>1789</v>
      </c>
      <c r="D149" s="505" t="s">
        <v>586</v>
      </c>
      <c r="E149" s="505" t="s">
        <v>2893</v>
      </c>
      <c r="F149" t="s">
        <v>2</v>
      </c>
    </row>
    <row r="150" spans="1:6" x14ac:dyDescent="0.2">
      <c r="A150" t="s">
        <v>1790</v>
      </c>
      <c r="B150">
        <v>36000</v>
      </c>
      <c r="C150">
        <v>36000</v>
      </c>
      <c r="D150" s="505"/>
      <c r="E150" s="505"/>
    </row>
    <row r="151" spans="1:6" x14ac:dyDescent="0.2">
      <c r="A151" t="s">
        <v>1791</v>
      </c>
      <c r="B151">
        <v>15000</v>
      </c>
      <c r="C151">
        <v>27500</v>
      </c>
      <c r="D151" s="505"/>
      <c r="E151" s="505"/>
    </row>
    <row r="152" spans="1:6" x14ac:dyDescent="0.2">
      <c r="A152" t="s">
        <v>1792</v>
      </c>
      <c r="B152">
        <v>45900</v>
      </c>
      <c r="C152">
        <v>84150</v>
      </c>
      <c r="D152" s="505"/>
      <c r="E152" s="505"/>
    </row>
    <row r="153" spans="1:6" x14ac:dyDescent="0.2">
      <c r="A153" t="s">
        <v>1793</v>
      </c>
      <c r="B153">
        <v>26500</v>
      </c>
      <c r="C153">
        <v>48583</v>
      </c>
      <c r="D153" s="505"/>
      <c r="E153" s="505"/>
    </row>
    <row r="154" spans="1:6" x14ac:dyDescent="0.2">
      <c r="A154" t="s">
        <v>1794</v>
      </c>
      <c r="B154">
        <v>414000</v>
      </c>
      <c r="C154">
        <v>759000</v>
      </c>
      <c r="D154" s="505"/>
      <c r="E154" s="505"/>
    </row>
    <row r="155" spans="1:6" x14ac:dyDescent="0.2">
      <c r="A155" t="s">
        <v>1795</v>
      </c>
      <c r="B155">
        <v>1200</v>
      </c>
      <c r="C155">
        <v>2200</v>
      </c>
      <c r="D155" s="505"/>
      <c r="E155" s="505"/>
    </row>
    <row r="156" spans="1:6" x14ac:dyDescent="0.2">
      <c r="A156" t="s">
        <v>1796</v>
      </c>
      <c r="B156">
        <v>25200</v>
      </c>
      <c r="C156">
        <v>25200</v>
      </c>
      <c r="D156" s="505"/>
      <c r="E156" s="505"/>
    </row>
    <row r="157" spans="1:6" x14ac:dyDescent="0.2">
      <c r="A157" t="s">
        <v>1797</v>
      </c>
      <c r="B157">
        <v>12500</v>
      </c>
      <c r="C157">
        <v>22917</v>
      </c>
      <c r="D157" s="505"/>
      <c r="E157" s="505"/>
    </row>
    <row r="158" spans="1:6" x14ac:dyDescent="0.2">
      <c r="A158" t="s">
        <v>1798</v>
      </c>
      <c r="B158">
        <v>12600</v>
      </c>
      <c r="C158">
        <v>23100</v>
      </c>
      <c r="D158" s="505"/>
      <c r="E158" s="505"/>
    </row>
    <row r="159" spans="1:6" x14ac:dyDescent="0.2">
      <c r="A159" t="s">
        <v>1799</v>
      </c>
      <c r="B159">
        <v>780000</v>
      </c>
      <c r="C159">
        <v>780000</v>
      </c>
      <c r="D159" s="505"/>
      <c r="E159" s="505"/>
    </row>
    <row r="160" spans="1:6" x14ac:dyDescent="0.2">
      <c r="A160" t="s">
        <v>1800</v>
      </c>
      <c r="B160">
        <v>38000</v>
      </c>
      <c r="C160">
        <v>38000</v>
      </c>
      <c r="D160" s="505"/>
      <c r="E160" s="505"/>
    </row>
    <row r="161" spans="1:6" x14ac:dyDescent="0.2">
      <c r="A161" t="s">
        <v>1801</v>
      </c>
      <c r="B161">
        <v>5000</v>
      </c>
      <c r="C161">
        <v>5000</v>
      </c>
      <c r="D161" s="505"/>
      <c r="E161" s="505"/>
    </row>
    <row r="162" spans="1:6" x14ac:dyDescent="0.2">
      <c r="A162" t="s">
        <v>1802</v>
      </c>
      <c r="D162" s="505" t="s">
        <v>365</v>
      </c>
      <c r="E162" s="505" t="s">
        <v>2894</v>
      </c>
      <c r="F162" s="525" t="s">
        <v>2906</v>
      </c>
    </row>
    <row r="163" spans="1:6" x14ac:dyDescent="0.2">
      <c r="A163" t="s">
        <v>1803</v>
      </c>
      <c r="B163">
        <v>10000</v>
      </c>
      <c r="C163">
        <v>10000</v>
      </c>
      <c r="D163" s="505"/>
      <c r="E163" s="505"/>
    </row>
    <row r="164" spans="1:6" x14ac:dyDescent="0.2">
      <c r="A164" t="s">
        <v>1804</v>
      </c>
      <c r="B164">
        <v>10000</v>
      </c>
      <c r="C164">
        <v>10000</v>
      </c>
      <c r="D164" s="505"/>
      <c r="E164" s="505"/>
    </row>
    <row r="165" spans="1:6" x14ac:dyDescent="0.2">
      <c r="A165" t="s">
        <v>1805</v>
      </c>
      <c r="B165">
        <v>100000</v>
      </c>
      <c r="C165">
        <v>100000</v>
      </c>
      <c r="D165" s="505"/>
      <c r="E165" s="505"/>
    </row>
    <row r="166" spans="1:6" x14ac:dyDescent="0.2">
      <c r="A166" t="s">
        <v>1494</v>
      </c>
      <c r="D166" s="505"/>
      <c r="E166" s="505"/>
    </row>
    <row r="167" spans="1:6" x14ac:dyDescent="0.2">
      <c r="A167" t="s">
        <v>1495</v>
      </c>
      <c r="D167" s="505" t="s">
        <v>365</v>
      </c>
      <c r="E167" s="505"/>
    </row>
    <row r="168" spans="1:6" x14ac:dyDescent="0.2">
      <c r="A168" t="s">
        <v>1496</v>
      </c>
      <c r="D168" s="505" t="s">
        <v>365</v>
      </c>
      <c r="E168" s="505"/>
    </row>
    <row r="169" spans="1:6" x14ac:dyDescent="0.2">
      <c r="A169" t="s">
        <v>1497</v>
      </c>
      <c r="B169">
        <v>135000</v>
      </c>
      <c r="D169" s="505"/>
      <c r="E169" s="505"/>
    </row>
    <row r="170" spans="1:6" x14ac:dyDescent="0.2">
      <c r="A170" t="s">
        <v>1498</v>
      </c>
      <c r="D170" s="505" t="s">
        <v>365</v>
      </c>
      <c r="E170" s="505"/>
    </row>
    <row r="171" spans="1:6" x14ac:dyDescent="0.2">
      <c r="A171" t="s">
        <v>1499</v>
      </c>
      <c r="B171">
        <v>10000</v>
      </c>
      <c r="D171" s="505"/>
      <c r="E171" s="505"/>
    </row>
    <row r="172" spans="1:6" x14ac:dyDescent="0.2">
      <c r="A172" t="s">
        <v>1500</v>
      </c>
      <c r="B172">
        <v>10000</v>
      </c>
      <c r="D172" s="505"/>
      <c r="E172" s="505"/>
    </row>
    <row r="173" spans="1:6" x14ac:dyDescent="0.2">
      <c r="A173" t="s">
        <v>1501</v>
      </c>
      <c r="D173" s="505" t="s">
        <v>586</v>
      </c>
      <c r="E173" s="505"/>
    </row>
    <row r="174" spans="1:6" x14ac:dyDescent="0.2">
      <c r="A174" t="s">
        <v>1502</v>
      </c>
      <c r="D174" s="505" t="s">
        <v>586</v>
      </c>
      <c r="E174" s="505"/>
    </row>
    <row r="175" spans="1:6" x14ac:dyDescent="0.2">
      <c r="A175" t="s">
        <v>1503</v>
      </c>
      <c r="B175">
        <v>15000</v>
      </c>
      <c r="D175" s="505"/>
      <c r="E175" s="505"/>
    </row>
    <row r="176" spans="1:6" x14ac:dyDescent="0.2">
      <c r="A176" t="s">
        <v>1504</v>
      </c>
      <c r="D176" s="505" t="s">
        <v>365</v>
      </c>
      <c r="E176" s="505"/>
    </row>
    <row r="177" spans="1:5" x14ac:dyDescent="0.2">
      <c r="A177" t="s">
        <v>1505</v>
      </c>
      <c r="B177">
        <v>10000</v>
      </c>
      <c r="D177" s="505"/>
      <c r="E177" s="505"/>
    </row>
    <row r="178" spans="1:5" x14ac:dyDescent="0.2">
      <c r="A178" t="s">
        <v>1506</v>
      </c>
      <c r="B178">
        <v>10000</v>
      </c>
      <c r="D178" s="505"/>
      <c r="E178" s="505"/>
    </row>
    <row r="179" spans="1:5" x14ac:dyDescent="0.2">
      <c r="A179" t="s">
        <v>1507</v>
      </c>
      <c r="B179">
        <v>10000</v>
      </c>
      <c r="D179" s="505"/>
      <c r="E179" s="505"/>
    </row>
    <row r="180" spans="1:5" x14ac:dyDescent="0.2">
      <c r="A180" t="s">
        <v>1508</v>
      </c>
      <c r="B180">
        <v>35000</v>
      </c>
      <c r="D180" s="505"/>
      <c r="E180" s="505"/>
    </row>
    <row r="181" spans="1:5" x14ac:dyDescent="0.2">
      <c r="A181" t="s">
        <v>1509</v>
      </c>
      <c r="D181" s="505" t="s">
        <v>365</v>
      </c>
      <c r="E181" s="505"/>
    </row>
    <row r="182" spans="1:5" x14ac:dyDescent="0.2">
      <c r="A182" t="s">
        <v>1510</v>
      </c>
      <c r="B182">
        <v>15000</v>
      </c>
      <c r="D182" s="505"/>
      <c r="E182" s="505"/>
    </row>
    <row r="183" spans="1:5" x14ac:dyDescent="0.2">
      <c r="A183" t="s">
        <v>1511</v>
      </c>
      <c r="B183">
        <v>20000</v>
      </c>
      <c r="D183" s="505"/>
      <c r="E183" s="505"/>
    </row>
    <row r="184" spans="1:5" x14ac:dyDescent="0.2">
      <c r="A184" t="s">
        <v>1512</v>
      </c>
      <c r="B184">
        <v>100000</v>
      </c>
      <c r="D184" s="505"/>
      <c r="E184" s="505"/>
    </row>
    <row r="185" spans="1:5" x14ac:dyDescent="0.2">
      <c r="A185" t="s">
        <v>1513</v>
      </c>
      <c r="D185" s="505" t="s">
        <v>365</v>
      </c>
      <c r="E185" s="505"/>
    </row>
    <row r="186" spans="1:5" x14ac:dyDescent="0.2">
      <c r="A186" t="s">
        <v>1514</v>
      </c>
      <c r="D186" s="505" t="s">
        <v>586</v>
      </c>
      <c r="E186" s="505"/>
    </row>
    <row r="187" spans="1:5" x14ac:dyDescent="0.2">
      <c r="A187" t="s">
        <v>1515</v>
      </c>
      <c r="D187" s="505" t="s">
        <v>586</v>
      </c>
      <c r="E187" s="505"/>
    </row>
    <row r="188" spans="1:5" x14ac:dyDescent="0.2">
      <c r="A188" t="s">
        <v>1516</v>
      </c>
      <c r="B188">
        <v>50000</v>
      </c>
      <c r="D188" s="505"/>
      <c r="E188" s="505"/>
    </row>
    <row r="189" spans="1:5" x14ac:dyDescent="0.2">
      <c r="A189" t="s">
        <v>1517</v>
      </c>
      <c r="B189">
        <v>7500</v>
      </c>
      <c r="D189" s="505"/>
      <c r="E189" s="505"/>
    </row>
    <row r="190" spans="1:5" x14ac:dyDescent="0.2">
      <c r="A190" t="s">
        <v>1518</v>
      </c>
      <c r="B190">
        <v>2700</v>
      </c>
      <c r="D190" s="505"/>
      <c r="E190" s="505"/>
    </row>
    <row r="191" spans="1:5" x14ac:dyDescent="0.2">
      <c r="A191" t="s">
        <v>1519</v>
      </c>
      <c r="B191">
        <v>538970</v>
      </c>
      <c r="D191" s="505"/>
      <c r="E191" s="505"/>
    </row>
    <row r="192" spans="1:5" x14ac:dyDescent="0.2">
      <c r="A192" t="s">
        <v>1520</v>
      </c>
      <c r="D192" s="505" t="s">
        <v>586</v>
      </c>
      <c r="E192" s="505"/>
    </row>
    <row r="193" spans="1:5" x14ac:dyDescent="0.2">
      <c r="A193" t="s">
        <v>1521</v>
      </c>
      <c r="B193">
        <v>865000</v>
      </c>
      <c r="D193" s="505"/>
      <c r="E193" s="505"/>
    </row>
    <row r="194" spans="1:5" x14ac:dyDescent="0.2">
      <c r="A194" t="s">
        <v>2871</v>
      </c>
      <c r="B194">
        <v>2237300</v>
      </c>
      <c r="D194" s="505"/>
      <c r="E194" s="505"/>
    </row>
    <row r="195" spans="1:5" x14ac:dyDescent="0.2">
      <c r="A195" t="s">
        <v>2872</v>
      </c>
      <c r="B195">
        <v>4986000</v>
      </c>
      <c r="D195" s="505"/>
      <c r="E195" s="505"/>
    </row>
    <row r="196" spans="1:5" x14ac:dyDescent="0.2">
      <c r="A196" t="s">
        <v>1522</v>
      </c>
      <c r="D196" s="505" t="s">
        <v>586</v>
      </c>
      <c r="E196" s="505"/>
    </row>
    <row r="197" spans="1:5" x14ac:dyDescent="0.2">
      <c r="A197" t="s">
        <v>2873</v>
      </c>
      <c r="D197" s="505" t="s">
        <v>586</v>
      </c>
      <c r="E197" s="505"/>
    </row>
    <row r="198" spans="1:5" x14ac:dyDescent="0.2">
      <c r="A198" t="s">
        <v>1523</v>
      </c>
      <c r="D198" s="505" t="s">
        <v>365</v>
      </c>
      <c r="E198" s="505"/>
    </row>
    <row r="199" spans="1:5" x14ac:dyDescent="0.2">
      <c r="A199" t="s">
        <v>1524</v>
      </c>
      <c r="D199" s="505" t="s">
        <v>365</v>
      </c>
      <c r="E199" s="505"/>
    </row>
    <row r="200" spans="1:5" x14ac:dyDescent="0.2">
      <c r="A200" t="s">
        <v>1525</v>
      </c>
      <c r="D200" s="505" t="s">
        <v>365</v>
      </c>
      <c r="E200" s="505"/>
    </row>
    <row r="201" spans="1:5" x14ac:dyDescent="0.2">
      <c r="A201" t="s">
        <v>1227</v>
      </c>
      <c r="B201">
        <v>30000</v>
      </c>
      <c r="D201" s="505"/>
      <c r="E201" s="505"/>
    </row>
    <row r="202" spans="1:5" x14ac:dyDescent="0.2">
      <c r="A202" t="s">
        <v>1526</v>
      </c>
      <c r="D202" s="505"/>
      <c r="E202" s="505"/>
    </row>
    <row r="203" spans="1:5" x14ac:dyDescent="0.2">
      <c r="A203" t="s">
        <v>1556</v>
      </c>
      <c r="D203" s="505" t="s">
        <v>365</v>
      </c>
      <c r="E203" s="505"/>
    </row>
    <row r="204" spans="1:5" x14ac:dyDescent="0.2">
      <c r="A204" t="s">
        <v>1557</v>
      </c>
      <c r="D204" s="505" t="s">
        <v>365</v>
      </c>
      <c r="E204" s="505"/>
    </row>
    <row r="205" spans="1:5" x14ac:dyDescent="0.2">
      <c r="A205" t="s">
        <v>1558</v>
      </c>
      <c r="D205" s="505" t="s">
        <v>365</v>
      </c>
      <c r="E205" s="505"/>
    </row>
    <row r="206" spans="1:5" x14ac:dyDescent="0.2">
      <c r="A206" t="s">
        <v>1559</v>
      </c>
      <c r="D206" s="505" t="s">
        <v>365</v>
      </c>
      <c r="E206" s="505"/>
    </row>
    <row r="207" spans="1:5" x14ac:dyDescent="0.2">
      <c r="A207" t="s">
        <v>1560</v>
      </c>
      <c r="D207" s="505" t="s">
        <v>365</v>
      </c>
      <c r="E207" s="505"/>
    </row>
    <row r="208" spans="1:5" x14ac:dyDescent="0.2">
      <c r="A208" t="s">
        <v>1561</v>
      </c>
      <c r="D208" s="505" t="s">
        <v>365</v>
      </c>
      <c r="E208" s="505"/>
    </row>
    <row r="209" spans="1:5" x14ac:dyDescent="0.2">
      <c r="A209" t="s">
        <v>1562</v>
      </c>
      <c r="D209" s="505" t="s">
        <v>365</v>
      </c>
      <c r="E209" s="505"/>
    </row>
    <row r="210" spans="1:5" x14ac:dyDescent="0.2">
      <c r="A210" t="s">
        <v>509</v>
      </c>
      <c r="D210" s="505"/>
      <c r="E210" s="505"/>
    </row>
    <row r="211" spans="1:5" x14ac:dyDescent="0.2">
      <c r="A211" t="s">
        <v>510</v>
      </c>
      <c r="D211" s="505" t="s">
        <v>2907</v>
      </c>
      <c r="E211" s="505"/>
    </row>
    <row r="212" spans="1:5" x14ac:dyDescent="0.2">
      <c r="A212" t="s">
        <v>368</v>
      </c>
      <c r="D212" s="505" t="s">
        <v>2907</v>
      </c>
      <c r="E212" s="505"/>
    </row>
    <row r="213" spans="1:5" x14ac:dyDescent="0.2">
      <c r="A213" t="s">
        <v>511</v>
      </c>
      <c r="D213" s="505" t="s">
        <v>2907</v>
      </c>
      <c r="E213" s="505"/>
    </row>
    <row r="214" spans="1:5" x14ac:dyDescent="0.2">
      <c r="A214" t="s">
        <v>512</v>
      </c>
      <c r="D214" s="505" t="s">
        <v>2907</v>
      </c>
      <c r="E214" s="505"/>
    </row>
    <row r="215" spans="1:5" x14ac:dyDescent="0.2">
      <c r="A215" t="s">
        <v>513</v>
      </c>
      <c r="D215" s="505" t="s">
        <v>2907</v>
      </c>
      <c r="E215" s="505"/>
    </row>
    <row r="216" spans="1:5" x14ac:dyDescent="0.2">
      <c r="A216" t="s">
        <v>514</v>
      </c>
      <c r="D216" s="505" t="s">
        <v>2907</v>
      </c>
      <c r="E216" s="505"/>
    </row>
    <row r="217" spans="1:5" x14ac:dyDescent="0.2">
      <c r="A217" t="s">
        <v>515</v>
      </c>
      <c r="D217" s="505" t="s">
        <v>2907</v>
      </c>
      <c r="E217" s="505"/>
    </row>
    <row r="218" spans="1:5" x14ac:dyDescent="0.2">
      <c r="A218" t="s">
        <v>516</v>
      </c>
      <c r="D218" s="505" t="s">
        <v>2907</v>
      </c>
      <c r="E218" s="505"/>
    </row>
    <row r="219" spans="1:5" x14ac:dyDescent="0.2">
      <c r="A219" t="s">
        <v>517</v>
      </c>
      <c r="D219" s="505" t="s">
        <v>586</v>
      </c>
      <c r="E219" s="505"/>
    </row>
    <row r="220" spans="1:5" x14ac:dyDescent="0.2">
      <c r="A220" t="s">
        <v>518</v>
      </c>
      <c r="D220" s="505" t="s">
        <v>586</v>
      </c>
      <c r="E220" s="505"/>
    </row>
    <row r="221" spans="1:5" x14ac:dyDescent="0.2">
      <c r="A221" t="s">
        <v>519</v>
      </c>
      <c r="D221" s="505" t="s">
        <v>586</v>
      </c>
      <c r="E221" s="505"/>
    </row>
    <row r="222" spans="1:5" x14ac:dyDescent="0.2">
      <c r="A222" t="s">
        <v>520</v>
      </c>
      <c r="D222" s="505" t="s">
        <v>2907</v>
      </c>
      <c r="E222" s="505"/>
    </row>
    <row r="223" spans="1:5" x14ac:dyDescent="0.2">
      <c r="A223" t="s">
        <v>521</v>
      </c>
      <c r="D223" s="505" t="s">
        <v>586</v>
      </c>
      <c r="E223" s="505"/>
    </row>
    <row r="224" spans="1:5" x14ac:dyDescent="0.2">
      <c r="A224" t="s">
        <v>522</v>
      </c>
      <c r="D224" s="505" t="s">
        <v>586</v>
      </c>
      <c r="E224" s="505"/>
    </row>
    <row r="225" spans="1:5" x14ac:dyDescent="0.2">
      <c r="A225" t="s">
        <v>523</v>
      </c>
      <c r="D225" s="505" t="s">
        <v>586</v>
      </c>
      <c r="E225" s="505"/>
    </row>
    <row r="226" spans="1:5" x14ac:dyDescent="0.2">
      <c r="A226" t="s">
        <v>524</v>
      </c>
      <c r="D226" s="505" t="s">
        <v>586</v>
      </c>
      <c r="E226" s="505"/>
    </row>
    <row r="227" spans="1:5" x14ac:dyDescent="0.2">
      <c r="A227" t="s">
        <v>525</v>
      </c>
      <c r="D227" s="505" t="s">
        <v>586</v>
      </c>
      <c r="E227" s="505"/>
    </row>
    <row r="228" spans="1:5" x14ac:dyDescent="0.2">
      <c r="A228" t="s">
        <v>96</v>
      </c>
      <c r="D228" s="505"/>
      <c r="E228" s="505"/>
    </row>
    <row r="229" spans="1:5" x14ac:dyDescent="0.2">
      <c r="A229" t="s">
        <v>1576</v>
      </c>
      <c r="B229">
        <v>195000</v>
      </c>
      <c r="C229">
        <v>195000</v>
      </c>
      <c r="D229" s="505"/>
      <c r="E229" s="505"/>
    </row>
    <row r="230" spans="1:5" x14ac:dyDescent="0.2">
      <c r="A230" t="s">
        <v>1577</v>
      </c>
      <c r="B230">
        <v>370500</v>
      </c>
      <c r="C230">
        <v>370500</v>
      </c>
      <c r="D230" s="505"/>
      <c r="E230" s="505"/>
    </row>
    <row r="231" spans="1:5" x14ac:dyDescent="0.2">
      <c r="A231" t="s">
        <v>1578</v>
      </c>
      <c r="B231">
        <v>6944</v>
      </c>
      <c r="C231">
        <v>6944</v>
      </c>
      <c r="D231" s="505"/>
      <c r="E231" s="505"/>
    </row>
    <row r="232" spans="1:5" x14ac:dyDescent="0.2">
      <c r="A232" t="s">
        <v>1579</v>
      </c>
      <c r="B232">
        <v>5400</v>
      </c>
      <c r="C232">
        <v>5400</v>
      </c>
      <c r="D232" s="505"/>
      <c r="E232" s="505"/>
    </row>
    <row r="233" spans="1:5" x14ac:dyDescent="0.2">
      <c r="A233" t="s">
        <v>1580</v>
      </c>
      <c r="B233">
        <v>377500</v>
      </c>
      <c r="C233">
        <v>377500</v>
      </c>
      <c r="D233" s="505"/>
      <c r="E233" s="505"/>
    </row>
    <row r="234" spans="1:5" x14ac:dyDescent="0.2">
      <c r="A234" t="s">
        <v>1581</v>
      </c>
      <c r="B234">
        <v>24000</v>
      </c>
      <c r="C234">
        <v>24000</v>
      </c>
      <c r="D234" s="505"/>
      <c r="E234" s="505"/>
    </row>
    <row r="235" spans="1:5" x14ac:dyDescent="0.2">
      <c r="A235" t="s">
        <v>1582</v>
      </c>
      <c r="B235">
        <v>4000</v>
      </c>
      <c r="C235">
        <v>4000</v>
      </c>
      <c r="D235" s="505"/>
      <c r="E235" s="505"/>
    </row>
    <row r="236" spans="1:5" x14ac:dyDescent="0.2">
      <c r="A236" t="s">
        <v>1583</v>
      </c>
      <c r="B236">
        <v>20000</v>
      </c>
      <c r="C236">
        <v>20000</v>
      </c>
      <c r="D236" s="505"/>
      <c r="E236" s="505"/>
    </row>
    <row r="237" spans="1:5" x14ac:dyDescent="0.2">
      <c r="A237" t="s">
        <v>1584</v>
      </c>
      <c r="B237">
        <v>89280</v>
      </c>
      <c r="C237">
        <v>89280</v>
      </c>
      <c r="D237" s="505"/>
      <c r="E237" s="505"/>
    </row>
    <row r="238" spans="1:5" x14ac:dyDescent="0.2">
      <c r="A238" t="s">
        <v>1611</v>
      </c>
      <c r="B238">
        <v>30000</v>
      </c>
      <c r="C238">
        <v>30000</v>
      </c>
      <c r="D238" s="505"/>
      <c r="E238" s="505"/>
    </row>
    <row r="239" spans="1:5" x14ac:dyDescent="0.2">
      <c r="A239" t="s">
        <v>1612</v>
      </c>
      <c r="B239">
        <v>325000</v>
      </c>
      <c r="C239">
        <v>325000</v>
      </c>
      <c r="D239" s="505"/>
      <c r="E239" s="505"/>
    </row>
    <row r="240" spans="1:5" x14ac:dyDescent="0.2">
      <c r="A240" t="s">
        <v>1613</v>
      </c>
      <c r="D240" s="505" t="s">
        <v>586</v>
      </c>
      <c r="E240" s="505"/>
    </row>
    <row r="241" spans="1:5" x14ac:dyDescent="0.2">
      <c r="A241" t="s">
        <v>1614</v>
      </c>
      <c r="D241" s="505" t="s">
        <v>365</v>
      </c>
      <c r="E241" s="505"/>
    </row>
    <row r="242" spans="1:5" x14ac:dyDescent="0.2">
      <c r="A242" t="s">
        <v>1615</v>
      </c>
      <c r="D242" s="505" t="s">
        <v>365</v>
      </c>
      <c r="E242" s="505"/>
    </row>
    <row r="243" spans="1:5" x14ac:dyDescent="0.2">
      <c r="A243" t="s">
        <v>1616</v>
      </c>
      <c r="B243">
        <v>10000</v>
      </c>
      <c r="C243">
        <v>10000</v>
      </c>
      <c r="D243" s="505"/>
      <c r="E243" s="505"/>
    </row>
    <row r="244" spans="1:5" x14ac:dyDescent="0.2">
      <c r="A244" t="s">
        <v>1617</v>
      </c>
      <c r="B244">
        <v>26</v>
      </c>
      <c r="C244">
        <v>26</v>
      </c>
      <c r="D244" s="505"/>
      <c r="E244" s="505"/>
    </row>
    <row r="245" spans="1:5" x14ac:dyDescent="0.2">
      <c r="A245" t="s">
        <v>1618</v>
      </c>
      <c r="B245">
        <v>70000</v>
      </c>
      <c r="C245">
        <v>70000</v>
      </c>
      <c r="D245" s="505"/>
      <c r="E245" s="505"/>
    </row>
    <row r="246" spans="1:5" x14ac:dyDescent="0.2">
      <c r="A246" t="s">
        <v>1619</v>
      </c>
      <c r="B246">
        <v>3000</v>
      </c>
      <c r="C246">
        <v>3000</v>
      </c>
      <c r="D246" s="505"/>
      <c r="E246" s="505"/>
    </row>
    <row r="247" spans="1:5" x14ac:dyDescent="0.2">
      <c r="A247" t="s">
        <v>1620</v>
      </c>
      <c r="B247">
        <v>10000</v>
      </c>
      <c r="C247">
        <v>10000</v>
      </c>
      <c r="D247" s="505"/>
      <c r="E247" s="505"/>
    </row>
    <row r="248" spans="1:5" x14ac:dyDescent="0.2">
      <c r="A248" t="s">
        <v>1621</v>
      </c>
      <c r="B248">
        <v>20000</v>
      </c>
      <c r="C248">
        <v>20000</v>
      </c>
      <c r="D248" s="505"/>
      <c r="E248" s="505"/>
    </row>
    <row r="249" spans="1:5" x14ac:dyDescent="0.2">
      <c r="A249" t="s">
        <v>1622</v>
      </c>
      <c r="B249">
        <v>64000</v>
      </c>
      <c r="C249">
        <v>64000</v>
      </c>
      <c r="D249" s="505"/>
      <c r="E249" s="505"/>
    </row>
    <row r="250" spans="1:5" x14ac:dyDescent="0.2">
      <c r="A250" t="s">
        <v>1623</v>
      </c>
      <c r="B250">
        <v>9450</v>
      </c>
      <c r="C250">
        <v>9450</v>
      </c>
      <c r="D250" s="505"/>
      <c r="E250" s="505"/>
    </row>
    <row r="251" spans="1:5" x14ac:dyDescent="0.2">
      <c r="A251" t="s">
        <v>1624</v>
      </c>
      <c r="D251" s="505" t="s">
        <v>365</v>
      </c>
      <c r="E251" s="505"/>
    </row>
    <row r="252" spans="1:5" x14ac:dyDescent="0.2">
      <c r="A252" t="s">
        <v>1625</v>
      </c>
      <c r="B252">
        <v>3000</v>
      </c>
      <c r="C252">
        <v>3000</v>
      </c>
      <c r="D252" s="505"/>
      <c r="E252" s="505"/>
    </row>
    <row r="253" spans="1:5" x14ac:dyDescent="0.2">
      <c r="A253" t="s">
        <v>1626</v>
      </c>
      <c r="B253">
        <v>108000</v>
      </c>
      <c r="C253">
        <v>108000</v>
      </c>
      <c r="D253" s="505"/>
      <c r="E253" s="505"/>
    </row>
    <row r="254" spans="1:5" x14ac:dyDescent="0.2">
      <c r="A254" t="s">
        <v>1627</v>
      </c>
      <c r="B254">
        <v>22800</v>
      </c>
      <c r="C254">
        <v>22800</v>
      </c>
      <c r="D254" s="505"/>
      <c r="E254" s="505"/>
    </row>
    <row r="255" spans="1:5" x14ac:dyDescent="0.2">
      <c r="A255" t="s">
        <v>1628</v>
      </c>
      <c r="B255">
        <v>3000</v>
      </c>
      <c r="C255">
        <v>3000</v>
      </c>
      <c r="D255" s="505"/>
      <c r="E255" s="505"/>
    </row>
    <row r="256" spans="1:5" x14ac:dyDescent="0.2">
      <c r="A256" t="s">
        <v>1629</v>
      </c>
      <c r="B256">
        <v>5000</v>
      </c>
      <c r="C256">
        <v>5000</v>
      </c>
      <c r="D256" s="505"/>
      <c r="E256" s="505"/>
    </row>
    <row r="257" spans="1:5" x14ac:dyDescent="0.2">
      <c r="A257" t="s">
        <v>1630</v>
      </c>
      <c r="B257">
        <v>5000</v>
      </c>
      <c r="C257">
        <v>5000</v>
      </c>
      <c r="D257" s="505"/>
      <c r="E257" s="505"/>
    </row>
    <row r="258" spans="1:5" x14ac:dyDescent="0.2">
      <c r="A258" t="s">
        <v>1631</v>
      </c>
      <c r="D258" s="505" t="s">
        <v>365</v>
      </c>
      <c r="E258" s="505"/>
    </row>
    <row r="259" spans="1:5" x14ac:dyDescent="0.2">
      <c r="A259" t="s">
        <v>1632</v>
      </c>
      <c r="B259">
        <v>27000</v>
      </c>
      <c r="C259">
        <v>27000</v>
      </c>
      <c r="D259" s="505"/>
      <c r="E259" s="505"/>
    </row>
    <row r="260" spans="1:5" x14ac:dyDescent="0.2">
      <c r="A260" t="s">
        <v>1633</v>
      </c>
      <c r="B260">
        <v>13536</v>
      </c>
      <c r="C260">
        <v>13536</v>
      </c>
      <c r="D260" s="505"/>
      <c r="E260" s="505"/>
    </row>
    <row r="261" spans="1:5" x14ac:dyDescent="0.2">
      <c r="A261" t="s">
        <v>1634</v>
      </c>
      <c r="B261">
        <v>160200</v>
      </c>
      <c r="C261">
        <v>160200</v>
      </c>
      <c r="D261" s="505"/>
      <c r="E261" s="505"/>
    </row>
    <row r="262" spans="1:5" x14ac:dyDescent="0.2">
      <c r="A262" t="s">
        <v>1635</v>
      </c>
      <c r="D262" s="505" t="s">
        <v>365</v>
      </c>
      <c r="E262" s="505"/>
    </row>
    <row r="263" spans="1:5" x14ac:dyDescent="0.2">
      <c r="A263" t="s">
        <v>1636</v>
      </c>
      <c r="B263">
        <v>75000</v>
      </c>
      <c r="C263">
        <v>75000</v>
      </c>
      <c r="D263" s="505"/>
      <c r="E263" s="505"/>
    </row>
    <row r="264" spans="1:5" x14ac:dyDescent="0.2">
      <c r="A264" t="s">
        <v>1637</v>
      </c>
      <c r="D264" s="505" t="s">
        <v>365</v>
      </c>
      <c r="E264" s="505"/>
    </row>
    <row r="265" spans="1:5" x14ac:dyDescent="0.2">
      <c r="A265" t="s">
        <v>1638</v>
      </c>
      <c r="D265" s="505" t="s">
        <v>365</v>
      </c>
      <c r="E265" s="505"/>
    </row>
    <row r="266" spans="1:5" x14ac:dyDescent="0.2">
      <c r="A266" t="s">
        <v>1639</v>
      </c>
      <c r="D266" s="505" t="s">
        <v>365</v>
      </c>
      <c r="E266" s="505"/>
    </row>
    <row r="267" spans="1:5" x14ac:dyDescent="0.2">
      <c r="A267" t="s">
        <v>1640</v>
      </c>
      <c r="D267" s="505" t="s">
        <v>365</v>
      </c>
      <c r="E267" s="505"/>
    </row>
    <row r="268" spans="1:5" x14ac:dyDescent="0.2">
      <c r="A268" t="s">
        <v>1641</v>
      </c>
      <c r="B268">
        <v>25000</v>
      </c>
      <c r="C268">
        <v>25000</v>
      </c>
      <c r="D268" s="505"/>
      <c r="E268" s="505"/>
    </row>
    <row r="269" spans="1:5" x14ac:dyDescent="0.2">
      <c r="A269" t="s">
        <v>1642</v>
      </c>
      <c r="D269" s="505" t="s">
        <v>365</v>
      </c>
      <c r="E269" s="505"/>
    </row>
    <row r="270" spans="1:5" x14ac:dyDescent="0.2">
      <c r="A270" t="s">
        <v>1643</v>
      </c>
      <c r="D270" s="505" t="s">
        <v>365</v>
      </c>
      <c r="E270" s="505"/>
    </row>
    <row r="271" spans="1:5" x14ac:dyDescent="0.2">
      <c r="A271" t="s">
        <v>1644</v>
      </c>
      <c r="D271" s="505" t="s">
        <v>365</v>
      </c>
      <c r="E271" s="505"/>
    </row>
    <row r="272" spans="1:5" x14ac:dyDescent="0.2">
      <c r="A272" t="s">
        <v>1645</v>
      </c>
      <c r="B272">
        <v>15000</v>
      </c>
      <c r="C272">
        <v>15000</v>
      </c>
      <c r="D272" s="505"/>
      <c r="E272" s="505"/>
    </row>
    <row r="273" spans="1:5" x14ac:dyDescent="0.2">
      <c r="A273" t="s">
        <v>1646</v>
      </c>
      <c r="B273">
        <v>4000</v>
      </c>
      <c r="C273">
        <v>4000</v>
      </c>
      <c r="D273" s="505"/>
      <c r="E273" s="505"/>
    </row>
    <row r="274" spans="1:5" x14ac:dyDescent="0.2">
      <c r="A274" t="s">
        <v>1647</v>
      </c>
      <c r="B274">
        <v>14400</v>
      </c>
      <c r="C274">
        <v>14400</v>
      </c>
      <c r="D274" s="505"/>
      <c r="E274" s="505"/>
    </row>
    <row r="275" spans="1:5" x14ac:dyDescent="0.2">
      <c r="A275" t="s">
        <v>1648</v>
      </c>
      <c r="D275" s="505" t="s">
        <v>365</v>
      </c>
      <c r="E275" s="505"/>
    </row>
    <row r="276" spans="1:5" x14ac:dyDescent="0.2">
      <c r="A276" t="s">
        <v>1649</v>
      </c>
      <c r="B276">
        <v>2710500</v>
      </c>
      <c r="C276">
        <v>2710500</v>
      </c>
      <c r="D276" s="505"/>
      <c r="E276" s="505"/>
    </row>
    <row r="277" spans="1:5" x14ac:dyDescent="0.2">
      <c r="A277" t="s">
        <v>1650</v>
      </c>
      <c r="D277" s="505" t="s">
        <v>586</v>
      </c>
      <c r="E277" s="505"/>
    </row>
    <row r="278" spans="1:5" x14ac:dyDescent="0.2">
      <c r="A278" t="s">
        <v>1651</v>
      </c>
      <c r="D278" s="505" t="s">
        <v>586</v>
      </c>
      <c r="E278" s="505"/>
    </row>
    <row r="279" spans="1:5" x14ac:dyDescent="0.2">
      <c r="A279" t="s">
        <v>1652</v>
      </c>
      <c r="D279" s="505" t="s">
        <v>365</v>
      </c>
      <c r="E279" s="505"/>
    </row>
    <row r="280" spans="1:5" x14ac:dyDescent="0.2">
      <c r="A280" t="s">
        <v>97</v>
      </c>
      <c r="D280" s="505"/>
      <c r="E280" s="505"/>
    </row>
    <row r="281" spans="1:5" x14ac:dyDescent="0.2">
      <c r="A281" t="s">
        <v>2038</v>
      </c>
      <c r="B281">
        <v>4875000</v>
      </c>
      <c r="D281" s="505"/>
      <c r="E281" s="505"/>
    </row>
    <row r="282" spans="1:5" x14ac:dyDescent="0.2">
      <c r="A282" t="s">
        <v>2039</v>
      </c>
      <c r="B282">
        <v>100000</v>
      </c>
      <c r="D282" s="505"/>
      <c r="E282" s="505"/>
    </row>
    <row r="283" spans="1:5" x14ac:dyDescent="0.2">
      <c r="A283" t="s">
        <v>2050</v>
      </c>
      <c r="B283">
        <v>25000</v>
      </c>
      <c r="D283" s="505"/>
      <c r="E283" s="505"/>
    </row>
    <row r="284" spans="1:5" x14ac:dyDescent="0.2">
      <c r="A284" t="s">
        <v>2051</v>
      </c>
      <c r="B284">
        <v>45000</v>
      </c>
      <c r="D284" s="505"/>
      <c r="E284" s="505"/>
    </row>
    <row r="285" spans="1:5" x14ac:dyDescent="0.2">
      <c r="A285" t="s">
        <v>2052</v>
      </c>
      <c r="B285">
        <v>50000</v>
      </c>
      <c r="D285" s="505"/>
      <c r="E285" s="505"/>
    </row>
    <row r="286" spans="1:5" x14ac:dyDescent="0.2">
      <c r="A286" t="s">
        <v>2053</v>
      </c>
      <c r="B286">
        <v>144000</v>
      </c>
      <c r="D286" s="505"/>
      <c r="E286" s="505"/>
    </row>
    <row r="287" spans="1:5" x14ac:dyDescent="0.2">
      <c r="A287" t="s">
        <v>2054</v>
      </c>
      <c r="B287">
        <v>120000</v>
      </c>
      <c r="D287" s="505"/>
      <c r="E287" s="505"/>
    </row>
    <row r="288" spans="1:5" x14ac:dyDescent="0.2">
      <c r="A288" t="s">
        <v>2055</v>
      </c>
      <c r="B288">
        <v>100000</v>
      </c>
      <c r="D288" s="505"/>
      <c r="E288" s="505"/>
    </row>
    <row r="289" spans="1:5" x14ac:dyDescent="0.2">
      <c r="A289" t="s">
        <v>2056</v>
      </c>
      <c r="B289">
        <v>20000</v>
      </c>
      <c r="D289" s="505"/>
      <c r="E289" s="505"/>
    </row>
    <row r="290" spans="1:5" x14ac:dyDescent="0.2">
      <c r="A290" t="s">
        <v>2057</v>
      </c>
      <c r="B290">
        <v>25000</v>
      </c>
      <c r="D290" s="505"/>
      <c r="E290" s="505"/>
    </row>
    <row r="291" spans="1:5" x14ac:dyDescent="0.2">
      <c r="A291" t="s">
        <v>2058</v>
      </c>
      <c r="B291">
        <v>20000</v>
      </c>
      <c r="D291" s="505"/>
      <c r="E291" s="505"/>
    </row>
    <row r="292" spans="1:5" x14ac:dyDescent="0.2">
      <c r="A292" t="s">
        <v>2059</v>
      </c>
      <c r="B292">
        <v>5000</v>
      </c>
      <c r="D292" s="505"/>
      <c r="E292" s="505"/>
    </row>
    <row r="293" spans="1:5" x14ac:dyDescent="0.2">
      <c r="A293" t="s">
        <v>2060</v>
      </c>
      <c r="B293">
        <v>7680</v>
      </c>
      <c r="D293" s="505"/>
      <c r="E293" s="505"/>
    </row>
    <row r="294" spans="1:5" x14ac:dyDescent="0.2">
      <c r="A294" t="s">
        <v>2061</v>
      </c>
      <c r="B294">
        <v>100000</v>
      </c>
      <c r="D294" s="505"/>
      <c r="E294" s="505"/>
    </row>
    <row r="295" spans="1:5" x14ac:dyDescent="0.2">
      <c r="A295" t="s">
        <v>2062</v>
      </c>
      <c r="B295">
        <v>90000</v>
      </c>
      <c r="D295" s="505"/>
      <c r="E295" s="505"/>
    </row>
    <row r="296" spans="1:5" x14ac:dyDescent="0.2">
      <c r="A296" t="s">
        <v>2063</v>
      </c>
      <c r="B296">
        <v>120000</v>
      </c>
      <c r="D296" s="505"/>
      <c r="E296" s="505"/>
    </row>
    <row r="297" spans="1:5" x14ac:dyDescent="0.2">
      <c r="A297" t="s">
        <v>2064</v>
      </c>
      <c r="B297">
        <v>75000</v>
      </c>
      <c r="D297" s="505"/>
      <c r="E297" s="505"/>
    </row>
    <row r="298" spans="1:5" x14ac:dyDescent="0.2">
      <c r="A298" t="s">
        <v>2065</v>
      </c>
      <c r="B298">
        <v>9000</v>
      </c>
      <c r="D298" s="505"/>
      <c r="E298" s="505"/>
    </row>
    <row r="299" spans="1:5" x14ac:dyDescent="0.2">
      <c r="A299" t="s">
        <v>2066</v>
      </c>
      <c r="B299">
        <v>6000</v>
      </c>
      <c r="D299" s="505"/>
      <c r="E299" s="505"/>
    </row>
    <row r="300" spans="1:5" x14ac:dyDescent="0.2">
      <c r="A300" t="s">
        <v>2067</v>
      </c>
      <c r="B300">
        <v>10752</v>
      </c>
      <c r="D300" s="505"/>
      <c r="E300" s="505"/>
    </row>
    <row r="301" spans="1:5" x14ac:dyDescent="0.2">
      <c r="A301" t="s">
        <v>2068</v>
      </c>
      <c r="B301">
        <v>1001250</v>
      </c>
      <c r="D301" s="505"/>
      <c r="E301" s="505"/>
    </row>
    <row r="302" spans="1:5" x14ac:dyDescent="0.2">
      <c r="A302" t="s">
        <v>2069</v>
      </c>
      <c r="B302">
        <v>75000</v>
      </c>
      <c r="D302" s="505"/>
      <c r="E302" s="505"/>
    </row>
    <row r="303" spans="1:5" x14ac:dyDescent="0.2">
      <c r="A303" t="s">
        <v>2070</v>
      </c>
      <c r="B303">
        <v>160000</v>
      </c>
      <c r="D303" s="505"/>
      <c r="E303" s="505"/>
    </row>
    <row r="304" spans="1:5" x14ac:dyDescent="0.2">
      <c r="A304" t="s">
        <v>2071</v>
      </c>
      <c r="B304">
        <v>600000</v>
      </c>
      <c r="D304" s="505"/>
      <c r="E304" s="505"/>
    </row>
    <row r="305" spans="1:5" x14ac:dyDescent="0.2">
      <c r="A305" t="s">
        <v>2072</v>
      </c>
      <c r="B305">
        <v>10000</v>
      </c>
      <c r="D305" s="505"/>
      <c r="E305" s="505"/>
    </row>
    <row r="306" spans="1:5" x14ac:dyDescent="0.2">
      <c r="A306" t="s">
        <v>2073</v>
      </c>
      <c r="B306">
        <v>48000</v>
      </c>
      <c r="D306" s="505"/>
      <c r="E306" s="505"/>
    </row>
    <row r="307" spans="1:5" x14ac:dyDescent="0.2">
      <c r="A307" t="s">
        <v>2074</v>
      </c>
      <c r="D307" s="505" t="s">
        <v>586</v>
      </c>
      <c r="E307" s="505"/>
    </row>
    <row r="308" spans="1:5" x14ac:dyDescent="0.2">
      <c r="A308" t="s">
        <v>2075</v>
      </c>
      <c r="B308">
        <v>100000</v>
      </c>
      <c r="D308" s="505"/>
      <c r="E308" s="505"/>
    </row>
    <row r="309" spans="1:5" x14ac:dyDescent="0.2">
      <c r="A309" t="s">
        <v>2076</v>
      </c>
      <c r="B309">
        <v>150000</v>
      </c>
      <c r="D309" s="505"/>
      <c r="E309" s="505"/>
    </row>
    <row r="310" spans="1:5" x14ac:dyDescent="0.2">
      <c r="A310" t="s">
        <v>2077</v>
      </c>
      <c r="B310">
        <v>30000</v>
      </c>
      <c r="D310" s="505"/>
      <c r="E310" s="505"/>
    </row>
    <row r="311" spans="1:5" x14ac:dyDescent="0.2">
      <c r="A311" t="s">
        <v>2078</v>
      </c>
      <c r="B311">
        <v>18000</v>
      </c>
      <c r="D311" s="505"/>
      <c r="E311" s="505"/>
    </row>
    <row r="312" spans="1:5" x14ac:dyDescent="0.2">
      <c r="A312" t="s">
        <v>2079</v>
      </c>
      <c r="B312">
        <v>60500</v>
      </c>
      <c r="D312" s="505"/>
      <c r="E312" s="505"/>
    </row>
    <row r="313" spans="1:5" x14ac:dyDescent="0.2">
      <c r="A313" t="s">
        <v>2080</v>
      </c>
      <c r="B313">
        <v>55000</v>
      </c>
      <c r="D313" s="505"/>
      <c r="E313" s="505"/>
    </row>
    <row r="314" spans="1:5" x14ac:dyDescent="0.2">
      <c r="A314" t="s">
        <v>2081</v>
      </c>
      <c r="B314">
        <v>100000</v>
      </c>
      <c r="D314" s="505"/>
      <c r="E314" s="505"/>
    </row>
    <row r="315" spans="1:5" x14ac:dyDescent="0.2">
      <c r="A315" t="s">
        <v>2082</v>
      </c>
      <c r="B315">
        <v>12000</v>
      </c>
      <c r="D315" s="505"/>
      <c r="E315" s="505"/>
    </row>
    <row r="316" spans="1:5" x14ac:dyDescent="0.2">
      <c r="A316" t="s">
        <v>2083</v>
      </c>
      <c r="B316">
        <v>2000</v>
      </c>
      <c r="D316" s="505"/>
      <c r="E316" s="505"/>
    </row>
    <row r="317" spans="1:5" x14ac:dyDescent="0.2">
      <c r="A317" t="s">
        <v>2084</v>
      </c>
      <c r="B317">
        <v>30000</v>
      </c>
      <c r="D317" s="505"/>
      <c r="E317" s="505"/>
    </row>
    <row r="318" spans="1:5" x14ac:dyDescent="0.2">
      <c r="A318" t="s">
        <v>2085</v>
      </c>
      <c r="D318" s="505" t="s">
        <v>586</v>
      </c>
      <c r="E318" s="505"/>
    </row>
    <row r="319" spans="1:5" x14ac:dyDescent="0.2">
      <c r="A319" t="s">
        <v>2086</v>
      </c>
      <c r="B319">
        <v>20000</v>
      </c>
      <c r="D319" s="505"/>
      <c r="E319" s="505"/>
    </row>
    <row r="320" spans="1:5" x14ac:dyDescent="0.2">
      <c r="A320" t="s">
        <v>2087</v>
      </c>
      <c r="B320">
        <v>9000</v>
      </c>
      <c r="D320" s="505"/>
      <c r="E320" s="505"/>
    </row>
    <row r="321" spans="1:5" x14ac:dyDescent="0.2">
      <c r="A321" t="s">
        <v>2088</v>
      </c>
      <c r="B321">
        <v>175000</v>
      </c>
      <c r="D321" s="505"/>
      <c r="E321" s="505"/>
    </row>
    <row r="322" spans="1:5" x14ac:dyDescent="0.2">
      <c r="A322" t="s">
        <v>2089</v>
      </c>
      <c r="B322">
        <v>252000</v>
      </c>
      <c r="D322" s="505"/>
      <c r="E322" s="505"/>
    </row>
    <row r="323" spans="1:5" x14ac:dyDescent="0.2">
      <c r="A323" t="s">
        <v>2090</v>
      </c>
      <c r="B323">
        <v>100000</v>
      </c>
      <c r="D323" s="505"/>
      <c r="E323" s="505"/>
    </row>
    <row r="324" spans="1:5" x14ac:dyDescent="0.2">
      <c r="A324" t="s">
        <v>2091</v>
      </c>
      <c r="B324">
        <v>172500</v>
      </c>
      <c r="D324" s="505"/>
      <c r="E324" s="505"/>
    </row>
    <row r="325" spans="1:5" x14ac:dyDescent="0.2">
      <c r="A325" t="s">
        <v>2092</v>
      </c>
      <c r="D325" s="505" t="s">
        <v>586</v>
      </c>
      <c r="E325" s="505"/>
    </row>
    <row r="326" spans="1:5" x14ac:dyDescent="0.2">
      <c r="A326" t="s">
        <v>2093</v>
      </c>
      <c r="B326">
        <v>50000</v>
      </c>
      <c r="D326" s="505"/>
      <c r="E326" s="505"/>
    </row>
    <row r="327" spans="1:5" x14ac:dyDescent="0.2">
      <c r="A327" t="s">
        <v>2094</v>
      </c>
      <c r="B327">
        <v>30000</v>
      </c>
      <c r="D327" s="505"/>
      <c r="E327" s="505"/>
    </row>
    <row r="328" spans="1:5" x14ac:dyDescent="0.2">
      <c r="A328" t="s">
        <v>2095</v>
      </c>
      <c r="B328">
        <v>20000</v>
      </c>
      <c r="D328" s="505"/>
      <c r="E328" s="505"/>
    </row>
    <row r="329" spans="1:5" x14ac:dyDescent="0.2">
      <c r="A329" t="s">
        <v>2096</v>
      </c>
      <c r="B329">
        <v>15000</v>
      </c>
      <c r="D329" s="505"/>
      <c r="E329" s="505"/>
    </row>
    <row r="330" spans="1:5" x14ac:dyDescent="0.2">
      <c r="A330" t="s">
        <v>2097</v>
      </c>
      <c r="B330">
        <v>60000</v>
      </c>
      <c r="D330" s="505"/>
      <c r="E330" s="505"/>
    </row>
    <row r="331" spans="1:5" x14ac:dyDescent="0.2">
      <c r="A331" t="s">
        <v>2098</v>
      </c>
      <c r="B331">
        <v>20000</v>
      </c>
      <c r="D331" s="505"/>
      <c r="E331" s="505"/>
    </row>
    <row r="332" spans="1:5" x14ac:dyDescent="0.2">
      <c r="A332" t="s">
        <v>2181</v>
      </c>
      <c r="B332">
        <v>50000</v>
      </c>
      <c r="D332" s="505"/>
      <c r="E332" s="505"/>
    </row>
    <row r="333" spans="1:5" x14ac:dyDescent="0.2">
      <c r="A333" t="s">
        <v>2182</v>
      </c>
      <c r="B333">
        <v>35000</v>
      </c>
      <c r="D333" s="505"/>
      <c r="E333" s="505"/>
    </row>
    <row r="334" spans="1:5" x14ac:dyDescent="0.2">
      <c r="A334" t="s">
        <v>2183</v>
      </c>
      <c r="B334">
        <v>30000</v>
      </c>
      <c r="D334" s="505"/>
      <c r="E334" s="505"/>
    </row>
    <row r="335" spans="1:5" x14ac:dyDescent="0.2">
      <c r="A335" t="s">
        <v>2184</v>
      </c>
      <c r="B335">
        <v>60000</v>
      </c>
      <c r="D335" s="505"/>
      <c r="E335" s="505"/>
    </row>
    <row r="336" spans="1:5" x14ac:dyDescent="0.2">
      <c r="A336" t="s">
        <v>2185</v>
      </c>
      <c r="B336">
        <v>10001</v>
      </c>
      <c r="D336" s="505"/>
      <c r="E336" s="505"/>
    </row>
    <row r="337" spans="1:5" x14ac:dyDescent="0.2">
      <c r="A337" t="s">
        <v>2186</v>
      </c>
      <c r="B337">
        <v>100000</v>
      </c>
      <c r="D337" s="505"/>
      <c r="E337" s="505"/>
    </row>
    <row r="338" spans="1:5" x14ac:dyDescent="0.2">
      <c r="A338" t="s">
        <v>2187</v>
      </c>
      <c r="B338">
        <v>10000</v>
      </c>
      <c r="D338" s="505"/>
      <c r="E338" s="505"/>
    </row>
    <row r="339" spans="1:5" x14ac:dyDescent="0.2">
      <c r="A339" t="s">
        <v>2188</v>
      </c>
      <c r="B339">
        <v>100000</v>
      </c>
      <c r="D339" s="505"/>
      <c r="E339" s="505"/>
    </row>
    <row r="340" spans="1:5" x14ac:dyDescent="0.2">
      <c r="A340" t="s">
        <v>2189</v>
      </c>
      <c r="B340">
        <v>50000</v>
      </c>
      <c r="D340" s="505"/>
      <c r="E340" s="505"/>
    </row>
    <row r="341" spans="1:5" x14ac:dyDescent="0.2">
      <c r="A341" t="s">
        <v>2190</v>
      </c>
      <c r="D341" s="505" t="s">
        <v>586</v>
      </c>
      <c r="E341" s="505"/>
    </row>
    <row r="342" spans="1:5" x14ac:dyDescent="0.2">
      <c r="A342" t="s">
        <v>2191</v>
      </c>
      <c r="B342">
        <v>346000</v>
      </c>
      <c r="D342" s="505"/>
      <c r="E342" s="505"/>
    </row>
    <row r="343" spans="1:5" x14ac:dyDescent="0.2">
      <c r="A343" t="s">
        <v>2192</v>
      </c>
      <c r="B343">
        <v>50000</v>
      </c>
      <c r="D343" s="505"/>
      <c r="E343" s="505"/>
    </row>
    <row r="344" spans="1:5" x14ac:dyDescent="0.2">
      <c r="A344" t="s">
        <v>2193</v>
      </c>
      <c r="B344">
        <v>7500</v>
      </c>
      <c r="D344" s="505"/>
      <c r="E344" s="505"/>
    </row>
    <row r="345" spans="1:5" x14ac:dyDescent="0.2">
      <c r="A345" t="s">
        <v>2194</v>
      </c>
      <c r="D345" s="505" t="s">
        <v>586</v>
      </c>
      <c r="E345" s="505"/>
    </row>
    <row r="346" spans="1:5" x14ac:dyDescent="0.2">
      <c r="A346" t="s">
        <v>2195</v>
      </c>
      <c r="B346">
        <v>100000</v>
      </c>
      <c r="D346" s="505"/>
      <c r="E346" s="505"/>
    </row>
    <row r="347" spans="1:5" x14ac:dyDescent="0.2">
      <c r="A347" t="s">
        <v>2196</v>
      </c>
      <c r="B347">
        <v>100000</v>
      </c>
      <c r="D347" s="505"/>
      <c r="E347" s="505"/>
    </row>
    <row r="348" spans="1:5" x14ac:dyDescent="0.2">
      <c r="A348" t="s">
        <v>2197</v>
      </c>
      <c r="B348">
        <v>100000</v>
      </c>
      <c r="D348" s="505"/>
      <c r="E348" s="505"/>
    </row>
    <row r="349" spans="1:5" x14ac:dyDescent="0.2">
      <c r="A349" t="s">
        <v>2198</v>
      </c>
      <c r="B349">
        <v>100000</v>
      </c>
      <c r="D349" s="505"/>
      <c r="E349" s="505"/>
    </row>
    <row r="350" spans="1:5" x14ac:dyDescent="0.2">
      <c r="A350" t="s">
        <v>2199</v>
      </c>
      <c r="B350">
        <v>100000</v>
      </c>
      <c r="D350" s="505"/>
      <c r="E350" s="505"/>
    </row>
    <row r="351" spans="1:5" x14ac:dyDescent="0.2">
      <c r="A351" t="s">
        <v>2200</v>
      </c>
      <c r="B351">
        <v>90000</v>
      </c>
      <c r="D351" s="505"/>
      <c r="E351" s="505"/>
    </row>
    <row r="352" spans="1:5" x14ac:dyDescent="0.2">
      <c r="A352" t="s">
        <v>2201</v>
      </c>
      <c r="B352">
        <v>100000</v>
      </c>
      <c r="D352" s="505"/>
      <c r="E352" s="505"/>
    </row>
    <row r="353" spans="1:5" x14ac:dyDescent="0.2">
      <c r="A353" t="s">
        <v>2202</v>
      </c>
      <c r="B353">
        <v>2000000</v>
      </c>
      <c r="D353" s="505"/>
      <c r="E353" s="505"/>
    </row>
    <row r="354" spans="1:5" x14ac:dyDescent="0.2">
      <c r="A354" t="s">
        <v>2203</v>
      </c>
      <c r="B354">
        <v>5000</v>
      </c>
      <c r="D354" s="505"/>
      <c r="E354" s="505"/>
    </row>
    <row r="355" spans="1:5" x14ac:dyDescent="0.2">
      <c r="A355" t="s">
        <v>2204</v>
      </c>
      <c r="B355">
        <v>100000</v>
      </c>
      <c r="D355" s="505"/>
      <c r="E355" s="505"/>
    </row>
    <row r="356" spans="1:5" x14ac:dyDescent="0.2">
      <c r="A356" t="s">
        <v>2205</v>
      </c>
      <c r="B356">
        <v>100000</v>
      </c>
      <c r="D356" s="505"/>
      <c r="E356" s="505"/>
    </row>
    <row r="357" spans="1:5" x14ac:dyDescent="0.2">
      <c r="A357" t="s">
        <v>2206</v>
      </c>
      <c r="B357">
        <v>682500</v>
      </c>
      <c r="D357" s="505"/>
      <c r="E357" s="505"/>
    </row>
    <row r="358" spans="1:5" x14ac:dyDescent="0.2">
      <c r="A358" t="s">
        <v>2207</v>
      </c>
      <c r="B358">
        <v>82000</v>
      </c>
      <c r="D358" s="505"/>
      <c r="E358" s="505"/>
    </row>
    <row r="359" spans="1:5" x14ac:dyDescent="0.2">
      <c r="A359" t="s">
        <v>2208</v>
      </c>
      <c r="B359">
        <v>125000</v>
      </c>
      <c r="D359" s="505"/>
      <c r="E359" s="505"/>
    </row>
    <row r="360" spans="1:5" x14ac:dyDescent="0.2">
      <c r="A360" t="s">
        <v>2209</v>
      </c>
      <c r="B360">
        <v>60000</v>
      </c>
      <c r="D360" s="505"/>
      <c r="E360" s="505"/>
    </row>
    <row r="361" spans="1:5" x14ac:dyDescent="0.2">
      <c r="A361" t="s">
        <v>2210</v>
      </c>
      <c r="B361">
        <v>50000</v>
      </c>
      <c r="D361" s="505"/>
      <c r="E361" s="505"/>
    </row>
    <row r="362" spans="1:5" x14ac:dyDescent="0.2">
      <c r="A362" t="s">
        <v>2211</v>
      </c>
      <c r="B362">
        <v>900000</v>
      </c>
      <c r="D362" s="505"/>
      <c r="E362" s="505"/>
    </row>
    <row r="363" spans="1:5" x14ac:dyDescent="0.2">
      <c r="A363" t="s">
        <v>2212</v>
      </c>
      <c r="B363">
        <v>20000</v>
      </c>
      <c r="D363" s="505"/>
      <c r="E363" s="505"/>
    </row>
    <row r="364" spans="1:5" x14ac:dyDescent="0.2">
      <c r="A364" t="s">
        <v>2213</v>
      </c>
      <c r="B364">
        <v>75000</v>
      </c>
      <c r="D364" s="505"/>
      <c r="E364" s="505"/>
    </row>
    <row r="365" spans="1:5" x14ac:dyDescent="0.2">
      <c r="A365" t="s">
        <v>2214</v>
      </c>
      <c r="B365">
        <v>125000</v>
      </c>
      <c r="D365" s="505"/>
      <c r="E365" s="505"/>
    </row>
    <row r="366" spans="1:5" x14ac:dyDescent="0.2">
      <c r="A366" t="s">
        <v>2215</v>
      </c>
      <c r="B366">
        <v>50000</v>
      </c>
      <c r="D366" s="505"/>
      <c r="E366" s="505"/>
    </row>
    <row r="367" spans="1:5" x14ac:dyDescent="0.2">
      <c r="A367" t="s">
        <v>2216</v>
      </c>
      <c r="B367">
        <v>125000</v>
      </c>
      <c r="D367" s="505"/>
      <c r="E367" s="505"/>
    </row>
    <row r="368" spans="1:5" x14ac:dyDescent="0.2">
      <c r="A368" t="s">
        <v>2217</v>
      </c>
      <c r="B368">
        <v>100000</v>
      </c>
      <c r="D368" s="505"/>
      <c r="E368" s="505"/>
    </row>
    <row r="369" spans="1:5" x14ac:dyDescent="0.2">
      <c r="A369" t="s">
        <v>2218</v>
      </c>
      <c r="B369">
        <v>107000</v>
      </c>
      <c r="D369" s="505"/>
      <c r="E369" s="505"/>
    </row>
    <row r="370" spans="1:5" x14ac:dyDescent="0.2">
      <c r="A370" t="s">
        <v>2219</v>
      </c>
      <c r="D370" s="505" t="s">
        <v>586</v>
      </c>
      <c r="E370" s="505"/>
    </row>
    <row r="371" spans="1:5" x14ac:dyDescent="0.2">
      <c r="A371" t="s">
        <v>2220</v>
      </c>
      <c r="B371">
        <v>100000</v>
      </c>
      <c r="D371" s="505"/>
      <c r="E371" s="505"/>
    </row>
    <row r="372" spans="1:5" x14ac:dyDescent="0.2">
      <c r="A372" t="s">
        <v>2221</v>
      </c>
      <c r="B372">
        <v>5000</v>
      </c>
      <c r="D372" s="505"/>
      <c r="E372" s="505"/>
    </row>
    <row r="373" spans="1:5" x14ac:dyDescent="0.2">
      <c r="A373" t="s">
        <v>2222</v>
      </c>
      <c r="B373">
        <v>120000</v>
      </c>
      <c r="D373" s="505"/>
      <c r="E373" s="505"/>
    </row>
    <row r="374" spans="1:5" x14ac:dyDescent="0.2">
      <c r="A374" t="s">
        <v>2223</v>
      </c>
      <c r="B374">
        <v>150000</v>
      </c>
      <c r="D374" s="505"/>
      <c r="E374" s="505"/>
    </row>
    <row r="375" spans="1:5" x14ac:dyDescent="0.2">
      <c r="A375" t="s">
        <v>2224</v>
      </c>
      <c r="B375">
        <v>80000</v>
      </c>
      <c r="D375" s="505"/>
      <c r="E375" s="505"/>
    </row>
    <row r="376" spans="1:5" x14ac:dyDescent="0.2">
      <c r="A376" t="s">
        <v>2225</v>
      </c>
      <c r="D376" s="505" t="s">
        <v>586</v>
      </c>
      <c r="E376" s="505" t="s">
        <v>2388</v>
      </c>
    </row>
    <row r="377" spans="1:5" x14ac:dyDescent="0.2">
      <c r="A377" t="s">
        <v>2226</v>
      </c>
      <c r="B377">
        <v>22500</v>
      </c>
      <c r="D377" s="505"/>
      <c r="E377" s="505"/>
    </row>
    <row r="378" spans="1:5" x14ac:dyDescent="0.2">
      <c r="A378" t="s">
        <v>2227</v>
      </c>
      <c r="B378">
        <v>60000</v>
      </c>
      <c r="D378" s="505"/>
      <c r="E378" s="505"/>
    </row>
    <row r="379" spans="1:5" x14ac:dyDescent="0.2">
      <c r="A379" t="s">
        <v>2228</v>
      </c>
      <c r="B379">
        <v>4608</v>
      </c>
      <c r="D379" s="505"/>
      <c r="E379" s="505"/>
    </row>
    <row r="380" spans="1:5" x14ac:dyDescent="0.2">
      <c r="A380" t="s">
        <v>2229</v>
      </c>
      <c r="B380">
        <v>458700</v>
      </c>
      <c r="D380" s="505"/>
      <c r="E380" s="505"/>
    </row>
    <row r="381" spans="1:5" x14ac:dyDescent="0.2">
      <c r="A381" t="s">
        <v>2230</v>
      </c>
      <c r="B381">
        <v>1320000</v>
      </c>
      <c r="D381" s="505"/>
      <c r="E381" s="505"/>
    </row>
    <row r="382" spans="1:5" x14ac:dyDescent="0.2">
      <c r="A382" t="s">
        <v>2231</v>
      </c>
      <c r="B382">
        <v>28000</v>
      </c>
      <c r="D382" s="505"/>
      <c r="E382" s="505"/>
    </row>
    <row r="383" spans="1:5" x14ac:dyDescent="0.2">
      <c r="A383" t="s">
        <v>2232</v>
      </c>
      <c r="B383">
        <v>165000</v>
      </c>
      <c r="D383" s="505"/>
      <c r="E383" s="505"/>
    </row>
    <row r="384" spans="1:5" x14ac:dyDescent="0.2">
      <c r="A384" t="s">
        <v>2233</v>
      </c>
      <c r="B384">
        <v>990000</v>
      </c>
      <c r="D384" s="505"/>
      <c r="E384" s="505"/>
    </row>
    <row r="385" spans="1:5" x14ac:dyDescent="0.2">
      <c r="A385" t="s">
        <v>2234</v>
      </c>
      <c r="B385">
        <v>13750</v>
      </c>
      <c r="D385" s="505"/>
      <c r="E385" s="505"/>
    </row>
    <row r="386" spans="1:5" x14ac:dyDescent="0.2">
      <c r="A386" t="s">
        <v>2235</v>
      </c>
      <c r="B386">
        <v>396000</v>
      </c>
      <c r="D386" s="505"/>
      <c r="E386" s="505"/>
    </row>
    <row r="387" spans="1:5" x14ac:dyDescent="0.2">
      <c r="A387" t="s">
        <v>2236</v>
      </c>
      <c r="B387">
        <v>110000</v>
      </c>
      <c r="D387" s="505"/>
      <c r="E387" s="505"/>
    </row>
    <row r="388" spans="1:5" x14ac:dyDescent="0.2">
      <c r="A388" t="s">
        <v>2237</v>
      </c>
      <c r="B388">
        <v>90000</v>
      </c>
      <c r="D388" s="505"/>
      <c r="E388" s="505"/>
    </row>
    <row r="389" spans="1:5" x14ac:dyDescent="0.2">
      <c r="A389" t="s">
        <v>2238</v>
      </c>
      <c r="B389">
        <v>66000</v>
      </c>
      <c r="D389" s="505"/>
      <c r="E389" s="505"/>
    </row>
    <row r="390" spans="1:5" x14ac:dyDescent="0.2">
      <c r="A390" t="s">
        <v>2239</v>
      </c>
      <c r="D390" s="505" t="s">
        <v>365</v>
      </c>
      <c r="E390" s="505"/>
    </row>
    <row r="391" spans="1:5" x14ac:dyDescent="0.2">
      <c r="A391" t="s">
        <v>2240</v>
      </c>
      <c r="B391">
        <v>12000</v>
      </c>
      <c r="D391" s="505"/>
      <c r="E391" s="505"/>
    </row>
    <row r="392" spans="1:5" x14ac:dyDescent="0.2">
      <c r="A392" t="s">
        <v>2241</v>
      </c>
      <c r="B392">
        <v>60000</v>
      </c>
      <c r="D392" s="505"/>
      <c r="E392" s="505"/>
    </row>
    <row r="393" spans="1:5" x14ac:dyDescent="0.2">
      <c r="A393" t="s">
        <v>2242</v>
      </c>
      <c r="B393">
        <v>10000</v>
      </c>
      <c r="D393" s="505"/>
      <c r="E393" s="505"/>
    </row>
    <row r="394" spans="1:5" x14ac:dyDescent="0.2">
      <c r="A394" t="s">
        <v>2243</v>
      </c>
      <c r="B394">
        <v>10000</v>
      </c>
      <c r="D394" s="505"/>
      <c r="E394" s="505"/>
    </row>
    <row r="395" spans="1:5" x14ac:dyDescent="0.2">
      <c r="A395" t="s">
        <v>2244</v>
      </c>
      <c r="B395">
        <v>50000</v>
      </c>
      <c r="D395" s="505"/>
      <c r="E395" s="505"/>
    </row>
    <row r="396" spans="1:5" x14ac:dyDescent="0.2">
      <c r="A396" t="s">
        <v>2245</v>
      </c>
      <c r="B396">
        <v>20000</v>
      </c>
      <c r="D396" s="505"/>
      <c r="E396" s="505"/>
    </row>
    <row r="397" spans="1:5" x14ac:dyDescent="0.2">
      <c r="A397" t="s">
        <v>2246</v>
      </c>
      <c r="B397">
        <v>16000</v>
      </c>
      <c r="D397" s="505"/>
      <c r="E397" s="505"/>
    </row>
    <row r="398" spans="1:5" x14ac:dyDescent="0.2">
      <c r="A398" t="s">
        <v>2247</v>
      </c>
      <c r="D398" s="505" t="s">
        <v>586</v>
      </c>
      <c r="E398" s="505"/>
    </row>
    <row r="399" spans="1:5" x14ac:dyDescent="0.2">
      <c r="A399" t="s">
        <v>2248</v>
      </c>
      <c r="B399">
        <v>2250000</v>
      </c>
      <c r="D399" s="505"/>
      <c r="E399" s="505"/>
    </row>
    <row r="400" spans="1:5" x14ac:dyDescent="0.2">
      <c r="A400" t="s">
        <v>2249</v>
      </c>
      <c r="B400">
        <v>15000</v>
      </c>
      <c r="D400" s="505"/>
      <c r="E400" s="505"/>
    </row>
    <row r="401" spans="1:5" x14ac:dyDescent="0.2">
      <c r="A401" t="s">
        <v>2250</v>
      </c>
      <c r="B401">
        <v>20000</v>
      </c>
      <c r="D401" s="505"/>
      <c r="E401" s="505"/>
    </row>
    <row r="402" spans="1:5" x14ac:dyDescent="0.2">
      <c r="A402" t="s">
        <v>2251</v>
      </c>
      <c r="B402">
        <v>40000</v>
      </c>
      <c r="D402" s="505"/>
      <c r="E402" s="505"/>
    </row>
    <row r="403" spans="1:5" x14ac:dyDescent="0.2">
      <c r="A403" t="s">
        <v>2252</v>
      </c>
      <c r="B403">
        <v>30000</v>
      </c>
      <c r="D403" s="505"/>
      <c r="E403" s="505"/>
    </row>
    <row r="404" spans="1:5" x14ac:dyDescent="0.2">
      <c r="A404" t="s">
        <v>2253</v>
      </c>
      <c r="D404" s="505" t="s">
        <v>586</v>
      </c>
      <c r="E404" s="505" t="s">
        <v>2388</v>
      </c>
    </row>
    <row r="405" spans="1:5" x14ac:dyDescent="0.2">
      <c r="A405" t="s">
        <v>2254</v>
      </c>
      <c r="B405">
        <v>30000</v>
      </c>
      <c r="D405" s="505"/>
      <c r="E405" s="505"/>
    </row>
    <row r="406" spans="1:5" x14ac:dyDescent="0.2">
      <c r="A406" t="s">
        <v>2255</v>
      </c>
      <c r="B406">
        <v>100000</v>
      </c>
      <c r="D406" s="505"/>
      <c r="E406" s="505"/>
    </row>
    <row r="407" spans="1:5" x14ac:dyDescent="0.2">
      <c r="A407" t="s">
        <v>2256</v>
      </c>
      <c r="B407">
        <v>30000</v>
      </c>
      <c r="D407" s="505"/>
      <c r="E407" s="505"/>
    </row>
    <row r="408" spans="1:5" x14ac:dyDescent="0.2">
      <c r="A408" t="s">
        <v>2257</v>
      </c>
      <c r="B408">
        <v>25000</v>
      </c>
      <c r="D408" s="505"/>
      <c r="E408" s="505"/>
    </row>
    <row r="409" spans="1:5" x14ac:dyDescent="0.2">
      <c r="A409" t="s">
        <v>2258</v>
      </c>
      <c r="B409">
        <v>50000</v>
      </c>
      <c r="D409" s="505"/>
      <c r="E409" s="505"/>
    </row>
    <row r="410" spans="1:5" x14ac:dyDescent="0.2">
      <c r="A410" t="s">
        <v>2259</v>
      </c>
      <c r="B410">
        <v>200000</v>
      </c>
      <c r="D410" s="505"/>
      <c r="E410" s="505"/>
    </row>
    <row r="411" spans="1:5" x14ac:dyDescent="0.2">
      <c r="A411" t="s">
        <v>2260</v>
      </c>
      <c r="B411">
        <v>30000</v>
      </c>
      <c r="D411" s="505"/>
      <c r="E411" s="505"/>
    </row>
    <row r="412" spans="1:5" x14ac:dyDescent="0.2">
      <c r="A412" t="s">
        <v>2261</v>
      </c>
      <c r="B412">
        <v>5000</v>
      </c>
      <c r="D412" s="505"/>
      <c r="E412" s="505"/>
    </row>
    <row r="413" spans="1:5" x14ac:dyDescent="0.2">
      <c r="A413" t="s">
        <v>2262</v>
      </c>
      <c r="B413">
        <v>240000</v>
      </c>
      <c r="D413" s="505"/>
      <c r="E413" s="505"/>
    </row>
    <row r="414" spans="1:5" x14ac:dyDescent="0.2">
      <c r="A414" t="s">
        <v>2263</v>
      </c>
      <c r="B414">
        <v>50000</v>
      </c>
      <c r="D414" s="505"/>
      <c r="E414" s="505"/>
    </row>
    <row r="415" spans="1:5" x14ac:dyDescent="0.2">
      <c r="A415" t="s">
        <v>2264</v>
      </c>
      <c r="B415">
        <v>10000</v>
      </c>
      <c r="D415" s="505"/>
      <c r="E415" s="505"/>
    </row>
    <row r="416" spans="1:5" x14ac:dyDescent="0.2">
      <c r="A416" t="s">
        <v>2265</v>
      </c>
      <c r="B416">
        <v>20000</v>
      </c>
      <c r="D416" s="505"/>
      <c r="E416" s="505"/>
    </row>
    <row r="417" spans="1:5" x14ac:dyDescent="0.2">
      <c r="A417" t="s">
        <v>2266</v>
      </c>
      <c r="B417">
        <v>25000</v>
      </c>
      <c r="D417" s="505"/>
      <c r="E417" s="505"/>
    </row>
    <row r="418" spans="1:5" x14ac:dyDescent="0.2">
      <c r="A418" t="s">
        <v>2267</v>
      </c>
      <c r="B418">
        <v>50000</v>
      </c>
      <c r="D418" s="505"/>
      <c r="E418" s="505"/>
    </row>
    <row r="419" spans="1:5" x14ac:dyDescent="0.2">
      <c r="A419" t="s">
        <v>2268</v>
      </c>
      <c r="B419">
        <v>40000</v>
      </c>
      <c r="D419" s="505"/>
      <c r="E419" s="505"/>
    </row>
    <row r="420" spans="1:5" x14ac:dyDescent="0.2">
      <c r="A420" t="s">
        <v>2269</v>
      </c>
      <c r="B420">
        <v>20000</v>
      </c>
      <c r="D420" s="505"/>
      <c r="E420" s="505"/>
    </row>
    <row r="421" spans="1:5" x14ac:dyDescent="0.2">
      <c r="A421" t="s">
        <v>2270</v>
      </c>
      <c r="B421">
        <v>50000</v>
      </c>
      <c r="D421" s="505"/>
      <c r="E421" s="505"/>
    </row>
    <row r="422" spans="1:5" x14ac:dyDescent="0.2">
      <c r="A422" t="s">
        <v>2271</v>
      </c>
      <c r="B422">
        <v>50000</v>
      </c>
      <c r="D422" s="505"/>
      <c r="E422" s="505"/>
    </row>
    <row r="423" spans="1:5" x14ac:dyDescent="0.2">
      <c r="A423" t="s">
        <v>2272</v>
      </c>
      <c r="B423">
        <v>50000</v>
      </c>
      <c r="D423" s="505"/>
      <c r="E423" s="505"/>
    </row>
    <row r="424" spans="1:5" x14ac:dyDescent="0.2">
      <c r="A424" t="s">
        <v>2396</v>
      </c>
      <c r="B424">
        <v>20000</v>
      </c>
      <c r="D424" s="505"/>
      <c r="E424" s="505"/>
    </row>
    <row r="425" spans="1:5" x14ac:dyDescent="0.2">
      <c r="A425" t="s">
        <v>2397</v>
      </c>
      <c r="B425">
        <v>50000</v>
      </c>
      <c r="D425" s="505"/>
      <c r="E425" s="505"/>
    </row>
    <row r="426" spans="1:5" x14ac:dyDescent="0.2">
      <c r="A426" t="s">
        <v>2398</v>
      </c>
      <c r="B426">
        <v>25000</v>
      </c>
      <c r="D426" s="505"/>
      <c r="E426" s="505"/>
    </row>
    <row r="427" spans="1:5" x14ac:dyDescent="0.2">
      <c r="A427" t="s">
        <v>2399</v>
      </c>
      <c r="B427">
        <v>2500</v>
      </c>
      <c r="D427" s="505"/>
      <c r="E427" s="505"/>
    </row>
    <row r="428" spans="1:5" x14ac:dyDescent="0.2">
      <c r="A428" t="s">
        <v>2400</v>
      </c>
      <c r="B428">
        <v>15000</v>
      </c>
      <c r="D428" s="505"/>
      <c r="E428" s="505"/>
    </row>
    <row r="429" spans="1:5" x14ac:dyDescent="0.2">
      <c r="A429" t="s">
        <v>2401</v>
      </c>
      <c r="B429">
        <v>30000</v>
      </c>
      <c r="D429" s="505"/>
      <c r="E429" s="505"/>
    </row>
    <row r="430" spans="1:5" x14ac:dyDescent="0.2">
      <c r="A430" t="s">
        <v>2402</v>
      </c>
      <c r="B430">
        <v>20000</v>
      </c>
      <c r="D430" s="505"/>
      <c r="E430" s="505"/>
    </row>
    <row r="431" spans="1:5" x14ac:dyDescent="0.2">
      <c r="A431" t="s">
        <v>2403</v>
      </c>
      <c r="B431">
        <v>100000</v>
      </c>
      <c r="D431" s="505"/>
      <c r="E431" s="505"/>
    </row>
    <row r="432" spans="1:5" x14ac:dyDescent="0.2">
      <c r="A432" t="s">
        <v>2404</v>
      </c>
      <c r="B432">
        <v>25000</v>
      </c>
      <c r="D432" s="505"/>
      <c r="E432" s="505"/>
    </row>
    <row r="433" spans="1:5" x14ac:dyDescent="0.2">
      <c r="A433" t="s">
        <v>2405</v>
      </c>
      <c r="B433">
        <v>15000</v>
      </c>
      <c r="D433" s="505"/>
      <c r="E433" s="505"/>
    </row>
    <row r="434" spans="1:5" x14ac:dyDescent="0.2">
      <c r="A434" t="s">
        <v>2406</v>
      </c>
      <c r="B434">
        <v>100000</v>
      </c>
      <c r="D434" s="505"/>
      <c r="E434" s="505"/>
    </row>
    <row r="435" spans="1:5" x14ac:dyDescent="0.2">
      <c r="A435" t="s">
        <v>2407</v>
      </c>
      <c r="B435">
        <v>25000</v>
      </c>
      <c r="D435" s="505"/>
      <c r="E435" s="505"/>
    </row>
    <row r="436" spans="1:5" x14ac:dyDescent="0.2">
      <c r="A436" t="s">
        <v>2408</v>
      </c>
      <c r="B436">
        <v>20000</v>
      </c>
      <c r="D436" s="505"/>
      <c r="E436" s="505"/>
    </row>
    <row r="437" spans="1:5" x14ac:dyDescent="0.2">
      <c r="A437" t="s">
        <v>2409</v>
      </c>
      <c r="B437">
        <v>30000</v>
      </c>
      <c r="D437" s="505"/>
      <c r="E437" s="505"/>
    </row>
    <row r="438" spans="1:5" x14ac:dyDescent="0.2">
      <c r="A438" t="s">
        <v>2410</v>
      </c>
      <c r="B438">
        <v>75000</v>
      </c>
      <c r="D438" s="505"/>
      <c r="E438" s="505"/>
    </row>
    <row r="439" spans="1:5" x14ac:dyDescent="0.2">
      <c r="A439" t="s">
        <v>2411</v>
      </c>
      <c r="B439">
        <v>25000</v>
      </c>
      <c r="D439" s="505"/>
      <c r="E439" s="505"/>
    </row>
    <row r="440" spans="1:5" x14ac:dyDescent="0.2">
      <c r="A440" t="s">
        <v>2412</v>
      </c>
      <c r="B440">
        <v>40000</v>
      </c>
      <c r="D440" s="505"/>
      <c r="E440" s="505"/>
    </row>
    <row r="441" spans="1:5" x14ac:dyDescent="0.2">
      <c r="A441" t="s">
        <v>2413</v>
      </c>
      <c r="B441">
        <v>60000</v>
      </c>
      <c r="D441" s="505"/>
      <c r="E441" s="505"/>
    </row>
    <row r="442" spans="1:5" x14ac:dyDescent="0.2">
      <c r="A442" t="s">
        <v>2414</v>
      </c>
      <c r="B442">
        <v>25000</v>
      </c>
      <c r="D442" s="505"/>
      <c r="E442" s="505"/>
    </row>
    <row r="443" spans="1:5" x14ac:dyDescent="0.2">
      <c r="A443" t="s">
        <v>2415</v>
      </c>
      <c r="B443">
        <v>15000</v>
      </c>
      <c r="D443" s="505"/>
      <c r="E443" s="505"/>
    </row>
    <row r="444" spans="1:5" x14ac:dyDescent="0.2">
      <c r="A444" t="s">
        <v>2416</v>
      </c>
      <c r="B444">
        <v>25000</v>
      </c>
      <c r="D444" s="505"/>
      <c r="E444" s="505"/>
    </row>
    <row r="445" spans="1:5" x14ac:dyDescent="0.2">
      <c r="A445" t="s">
        <v>2417</v>
      </c>
      <c r="B445">
        <v>25000</v>
      </c>
      <c r="D445" s="505"/>
      <c r="E445" s="505"/>
    </row>
    <row r="446" spans="1:5" x14ac:dyDescent="0.2">
      <c r="A446" t="s">
        <v>2418</v>
      </c>
      <c r="B446">
        <v>100000</v>
      </c>
      <c r="D446" s="505"/>
      <c r="E446" s="505"/>
    </row>
    <row r="447" spans="1:5" x14ac:dyDescent="0.2">
      <c r="A447" t="s">
        <v>2419</v>
      </c>
      <c r="B447">
        <v>25000</v>
      </c>
      <c r="D447" s="505"/>
      <c r="E447" s="505"/>
    </row>
    <row r="448" spans="1:5" x14ac:dyDescent="0.2">
      <c r="A448" t="s">
        <v>2420</v>
      </c>
      <c r="B448">
        <v>25000</v>
      </c>
      <c r="D448" s="505"/>
      <c r="E448" s="505"/>
    </row>
    <row r="449" spans="1:5" x14ac:dyDescent="0.2">
      <c r="A449" t="s">
        <v>2421</v>
      </c>
      <c r="D449" s="505" t="s">
        <v>586</v>
      </c>
      <c r="E449" s="505"/>
    </row>
    <row r="450" spans="1:5" x14ac:dyDescent="0.2">
      <c r="A450" t="s">
        <v>2422</v>
      </c>
      <c r="D450" s="505" t="s">
        <v>586</v>
      </c>
      <c r="E450" s="505"/>
    </row>
    <row r="451" spans="1:5" x14ac:dyDescent="0.2">
      <c r="A451" t="s">
        <v>2423</v>
      </c>
      <c r="B451">
        <v>25000</v>
      </c>
      <c r="D451" s="505"/>
      <c r="E451" s="505"/>
    </row>
    <row r="452" spans="1:5" x14ac:dyDescent="0.2">
      <c r="A452" t="s">
        <v>2424</v>
      </c>
      <c r="B452">
        <v>15000</v>
      </c>
      <c r="D452" s="505"/>
      <c r="E452" s="505"/>
    </row>
    <row r="453" spans="1:5" x14ac:dyDescent="0.2">
      <c r="A453" t="s">
        <v>2425</v>
      </c>
      <c r="B453">
        <v>25000</v>
      </c>
      <c r="D453" s="505"/>
      <c r="E453" s="505"/>
    </row>
    <row r="454" spans="1:5" x14ac:dyDescent="0.2">
      <c r="A454" t="s">
        <v>2426</v>
      </c>
      <c r="B454">
        <v>40000</v>
      </c>
      <c r="D454" s="505"/>
      <c r="E454" s="505"/>
    </row>
    <row r="455" spans="1:5" x14ac:dyDescent="0.2">
      <c r="A455" t="s">
        <v>2427</v>
      </c>
      <c r="D455" s="505" t="s">
        <v>586</v>
      </c>
      <c r="E455" s="505"/>
    </row>
    <row r="456" spans="1:5" x14ac:dyDescent="0.2">
      <c r="A456" t="s">
        <v>2428</v>
      </c>
      <c r="B456">
        <v>75000</v>
      </c>
      <c r="D456" s="505"/>
      <c r="E456" s="505"/>
    </row>
    <row r="457" spans="1:5" x14ac:dyDescent="0.2">
      <c r="A457" t="s">
        <v>2429</v>
      </c>
      <c r="D457" s="505" t="s">
        <v>586</v>
      </c>
      <c r="E457" s="505"/>
    </row>
    <row r="458" spans="1:5" x14ac:dyDescent="0.2">
      <c r="A458" t="s">
        <v>2430</v>
      </c>
      <c r="B458">
        <v>75000</v>
      </c>
      <c r="D458" s="505"/>
      <c r="E458" s="505"/>
    </row>
    <row r="459" spans="1:5" x14ac:dyDescent="0.2">
      <c r="A459" t="s">
        <v>2431</v>
      </c>
      <c r="B459">
        <v>100000</v>
      </c>
      <c r="D459" s="505"/>
      <c r="E459" s="505"/>
    </row>
    <row r="460" spans="1:5" x14ac:dyDescent="0.2">
      <c r="A460" t="s">
        <v>2432</v>
      </c>
      <c r="B460">
        <v>40000</v>
      </c>
      <c r="D460" s="505"/>
      <c r="E460" s="505"/>
    </row>
    <row r="461" spans="1:5" x14ac:dyDescent="0.2">
      <c r="A461" t="s">
        <v>2433</v>
      </c>
      <c r="D461" s="505" t="s">
        <v>586</v>
      </c>
      <c r="E461" s="505"/>
    </row>
    <row r="462" spans="1:5" x14ac:dyDescent="0.2">
      <c r="A462" t="s">
        <v>2434</v>
      </c>
      <c r="D462" s="505" t="s">
        <v>365</v>
      </c>
      <c r="E462" s="505"/>
    </row>
    <row r="463" spans="1:5" x14ac:dyDescent="0.2">
      <c r="A463" t="s">
        <v>2435</v>
      </c>
      <c r="D463" s="505" t="s">
        <v>365</v>
      </c>
      <c r="E463" s="505"/>
    </row>
    <row r="464" spans="1:5" x14ac:dyDescent="0.2">
      <c r="A464" t="s">
        <v>2436</v>
      </c>
      <c r="B464">
        <v>75000</v>
      </c>
      <c r="D464" s="505"/>
      <c r="E464" s="505"/>
    </row>
    <row r="465" spans="1:5" x14ac:dyDescent="0.2">
      <c r="A465" t="s">
        <v>2437</v>
      </c>
      <c r="D465" s="505" t="s">
        <v>586</v>
      </c>
      <c r="E465" s="505"/>
    </row>
    <row r="466" spans="1:5" x14ac:dyDescent="0.2">
      <c r="A466" t="s">
        <v>2438</v>
      </c>
      <c r="D466" s="505"/>
      <c r="E466" s="505"/>
    </row>
    <row r="467" spans="1:5" x14ac:dyDescent="0.2">
      <c r="A467" t="s">
        <v>2439</v>
      </c>
      <c r="D467" s="505" t="s">
        <v>586</v>
      </c>
      <c r="E467" s="505"/>
    </row>
    <row r="468" spans="1:5" x14ac:dyDescent="0.2">
      <c r="A468" t="s">
        <v>2440</v>
      </c>
      <c r="D468" s="505" t="s">
        <v>586</v>
      </c>
      <c r="E468" s="505"/>
    </row>
    <row r="469" spans="1:5" x14ac:dyDescent="0.2">
      <c r="A469" t="s">
        <v>2441</v>
      </c>
      <c r="D469" s="505" t="s">
        <v>586</v>
      </c>
      <c r="E469" s="505"/>
    </row>
    <row r="470" spans="1:5" x14ac:dyDescent="0.2">
      <c r="A470" t="s">
        <v>2442</v>
      </c>
      <c r="B470">
        <v>25000</v>
      </c>
      <c r="D470" s="505"/>
      <c r="E470" s="505"/>
    </row>
    <row r="471" spans="1:5" x14ac:dyDescent="0.2">
      <c r="A471" t="s">
        <v>2443</v>
      </c>
      <c r="B471">
        <v>25000</v>
      </c>
      <c r="D471" s="505"/>
      <c r="E471" s="505"/>
    </row>
    <row r="472" spans="1:5" x14ac:dyDescent="0.2">
      <c r="A472" t="s">
        <v>2444</v>
      </c>
      <c r="B472">
        <v>50000</v>
      </c>
      <c r="D472" s="505"/>
      <c r="E472" s="505"/>
    </row>
    <row r="473" spans="1:5" x14ac:dyDescent="0.2">
      <c r="A473" t="s">
        <v>2445</v>
      </c>
      <c r="D473" s="505" t="s">
        <v>365</v>
      </c>
      <c r="E473" s="505"/>
    </row>
    <row r="474" spans="1:5" x14ac:dyDescent="0.2">
      <c r="A474" t="s">
        <v>2446</v>
      </c>
      <c r="D474" s="505" t="s">
        <v>586</v>
      </c>
      <c r="E474" s="505"/>
    </row>
    <row r="475" spans="1:5" x14ac:dyDescent="0.2">
      <c r="A475" t="s">
        <v>2447</v>
      </c>
      <c r="B475">
        <v>71500</v>
      </c>
      <c r="D475" s="505"/>
      <c r="E475" s="505"/>
    </row>
    <row r="476" spans="1:5" x14ac:dyDescent="0.2">
      <c r="A476" t="s">
        <v>2448</v>
      </c>
      <c r="B476">
        <v>150000</v>
      </c>
      <c r="D476" s="505"/>
      <c r="E476" s="505"/>
    </row>
    <row r="477" spans="1:5" x14ac:dyDescent="0.2">
      <c r="A477" t="s">
        <v>2449</v>
      </c>
      <c r="B477">
        <v>138750</v>
      </c>
      <c r="D477" s="505"/>
      <c r="E477" s="505"/>
    </row>
    <row r="478" spans="1:5" x14ac:dyDescent="0.2">
      <c r="A478" t="s">
        <v>2450</v>
      </c>
      <c r="B478">
        <v>1000</v>
      </c>
      <c r="D478" s="505"/>
      <c r="E478" s="505"/>
    </row>
    <row r="479" spans="1:5" x14ac:dyDescent="0.2">
      <c r="A479" t="s">
        <v>2451</v>
      </c>
      <c r="B479">
        <v>100800</v>
      </c>
      <c r="D479" s="505"/>
      <c r="E479" s="505"/>
    </row>
    <row r="480" spans="1:5" x14ac:dyDescent="0.2">
      <c r="A480" t="s">
        <v>2452</v>
      </c>
      <c r="B480">
        <v>18360</v>
      </c>
      <c r="D480" s="505"/>
      <c r="E480" s="505"/>
    </row>
    <row r="481" spans="1:5" x14ac:dyDescent="0.2">
      <c r="A481" t="s">
        <v>2453</v>
      </c>
      <c r="B481">
        <v>382500</v>
      </c>
      <c r="D481" s="505"/>
      <c r="E481" s="505"/>
    </row>
    <row r="482" spans="1:5" x14ac:dyDescent="0.2">
      <c r="A482" t="s">
        <v>2454</v>
      </c>
      <c r="B482">
        <v>27338</v>
      </c>
      <c r="D482" s="505"/>
      <c r="E482" s="505"/>
    </row>
    <row r="483" spans="1:5" x14ac:dyDescent="0.2">
      <c r="A483" t="s">
        <v>2455</v>
      </c>
      <c r="B483">
        <v>6300</v>
      </c>
      <c r="D483" s="505"/>
      <c r="E483" s="505"/>
    </row>
    <row r="484" spans="1:5" x14ac:dyDescent="0.2">
      <c r="A484" t="s">
        <v>2456</v>
      </c>
      <c r="B484">
        <v>22500</v>
      </c>
      <c r="D484" s="505"/>
      <c r="E484" s="505"/>
    </row>
    <row r="485" spans="1:5" x14ac:dyDescent="0.2">
      <c r="A485" t="s">
        <v>2457</v>
      </c>
      <c r="B485">
        <v>33750</v>
      </c>
      <c r="D485" s="505"/>
      <c r="E485" s="505"/>
    </row>
    <row r="486" spans="1:5" x14ac:dyDescent="0.2">
      <c r="A486" t="s">
        <v>2458</v>
      </c>
      <c r="B486">
        <v>4500</v>
      </c>
      <c r="D486" s="505"/>
      <c r="E486" s="505"/>
    </row>
    <row r="487" spans="1:5" x14ac:dyDescent="0.2">
      <c r="A487" t="s">
        <v>2459</v>
      </c>
      <c r="B487">
        <v>350000</v>
      </c>
      <c r="D487" s="505"/>
      <c r="E487" s="505"/>
    </row>
    <row r="488" spans="1:5" x14ac:dyDescent="0.2">
      <c r="A488" t="s">
        <v>2460</v>
      </c>
      <c r="B488">
        <v>501000</v>
      </c>
      <c r="D488" s="505"/>
      <c r="E488" s="505"/>
    </row>
    <row r="489" spans="1:5" x14ac:dyDescent="0.2">
      <c r="A489" t="s">
        <v>2461</v>
      </c>
      <c r="B489">
        <v>30000</v>
      </c>
      <c r="D489" s="505"/>
      <c r="E489" s="505"/>
    </row>
    <row r="490" spans="1:5" x14ac:dyDescent="0.2">
      <c r="A490" t="s">
        <v>2462</v>
      </c>
      <c r="B490">
        <v>100000</v>
      </c>
      <c r="D490" s="505"/>
      <c r="E490" s="505"/>
    </row>
    <row r="491" spans="1:5" x14ac:dyDescent="0.2">
      <c r="A491" t="s">
        <v>2463</v>
      </c>
      <c r="B491">
        <v>75000</v>
      </c>
      <c r="D491" s="505"/>
      <c r="E491" s="505"/>
    </row>
    <row r="492" spans="1:5" x14ac:dyDescent="0.2">
      <c r="A492" t="s">
        <v>2464</v>
      </c>
      <c r="B492">
        <v>250000</v>
      </c>
      <c r="D492" s="505"/>
      <c r="E492" s="505"/>
    </row>
    <row r="493" spans="1:5" x14ac:dyDescent="0.2">
      <c r="A493" t="s">
        <v>2465</v>
      </c>
      <c r="B493">
        <v>624000</v>
      </c>
      <c r="D493" s="505"/>
      <c r="E493" s="505"/>
    </row>
    <row r="494" spans="1:5" x14ac:dyDescent="0.2">
      <c r="A494" t="s">
        <v>2466</v>
      </c>
      <c r="B494">
        <v>109200</v>
      </c>
      <c r="D494" s="505"/>
      <c r="E494" s="505"/>
    </row>
    <row r="495" spans="1:5" x14ac:dyDescent="0.2">
      <c r="A495" t="s">
        <v>2467</v>
      </c>
      <c r="B495">
        <v>22200</v>
      </c>
      <c r="D495" s="505"/>
      <c r="E495" s="505"/>
    </row>
    <row r="496" spans="1:5" x14ac:dyDescent="0.2">
      <c r="A496" t="s">
        <v>2468</v>
      </c>
      <c r="B496">
        <v>60000</v>
      </c>
      <c r="D496" s="505"/>
      <c r="E496" s="505"/>
    </row>
    <row r="497" spans="1:5" x14ac:dyDescent="0.2">
      <c r="A497" t="s">
        <v>2469</v>
      </c>
      <c r="B497">
        <v>50000</v>
      </c>
      <c r="D497" s="505"/>
      <c r="E497" s="505"/>
    </row>
    <row r="498" spans="1:5" x14ac:dyDescent="0.2">
      <c r="A498" t="s">
        <v>2470</v>
      </c>
      <c r="B498">
        <v>192500</v>
      </c>
      <c r="D498" s="505"/>
      <c r="E498" s="505"/>
    </row>
    <row r="499" spans="1:5" x14ac:dyDescent="0.2">
      <c r="A499" t="s">
        <v>2471</v>
      </c>
      <c r="B499">
        <v>1950000</v>
      </c>
      <c r="D499" s="505"/>
      <c r="E499" s="505"/>
    </row>
    <row r="500" spans="1:5" x14ac:dyDescent="0.2">
      <c r="A500" t="s">
        <v>2472</v>
      </c>
      <c r="B500">
        <v>15000</v>
      </c>
      <c r="D500" s="505"/>
      <c r="E500" s="505"/>
    </row>
    <row r="501" spans="1:5" x14ac:dyDescent="0.2">
      <c r="A501" t="s">
        <v>2473</v>
      </c>
      <c r="B501">
        <v>100000</v>
      </c>
      <c r="D501" s="505"/>
      <c r="E501" s="505"/>
    </row>
    <row r="502" spans="1:5" x14ac:dyDescent="0.2">
      <c r="A502" t="s">
        <v>2474</v>
      </c>
      <c r="B502">
        <v>100000</v>
      </c>
      <c r="D502" s="505"/>
      <c r="E502" s="505"/>
    </row>
    <row r="503" spans="1:5" x14ac:dyDescent="0.2">
      <c r="A503" t="s">
        <v>2475</v>
      </c>
      <c r="B503">
        <v>50000</v>
      </c>
      <c r="D503" s="505"/>
      <c r="E503" s="505"/>
    </row>
    <row r="504" spans="1:5" x14ac:dyDescent="0.2">
      <c r="A504" t="s">
        <v>2476</v>
      </c>
      <c r="B504">
        <v>250000</v>
      </c>
      <c r="D504" s="505"/>
      <c r="E504" s="505"/>
    </row>
    <row r="505" spans="1:5" x14ac:dyDescent="0.2">
      <c r="A505" t="s">
        <v>2477</v>
      </c>
      <c r="B505">
        <v>260000</v>
      </c>
      <c r="D505" s="505"/>
      <c r="E505" s="505"/>
    </row>
    <row r="506" spans="1:5" x14ac:dyDescent="0.2">
      <c r="A506" t="s">
        <v>2478</v>
      </c>
      <c r="B506">
        <v>3375000</v>
      </c>
      <c r="D506" s="505"/>
      <c r="E506" s="505"/>
    </row>
    <row r="507" spans="1:5" x14ac:dyDescent="0.2">
      <c r="A507" t="s">
        <v>98</v>
      </c>
      <c r="D507" s="505"/>
      <c r="E507" s="505"/>
    </row>
    <row r="508" spans="1:5" x14ac:dyDescent="0.2">
      <c r="A508" t="s">
        <v>354</v>
      </c>
      <c r="C508">
        <v>0</v>
      </c>
      <c r="D508" s="505"/>
      <c r="E508" s="505"/>
    </row>
    <row r="509" spans="1:5" x14ac:dyDescent="0.2">
      <c r="A509" t="s">
        <v>2602</v>
      </c>
      <c r="C509">
        <v>0</v>
      </c>
      <c r="D509" s="505" t="s">
        <v>365</v>
      </c>
      <c r="E509" s="505" t="s">
        <v>2388</v>
      </c>
    </row>
    <row r="510" spans="1:5" x14ac:dyDescent="0.2">
      <c r="A510" t="s">
        <v>2603</v>
      </c>
      <c r="C510">
        <v>0</v>
      </c>
      <c r="D510" s="505" t="s">
        <v>365</v>
      </c>
      <c r="E510" s="505" t="s">
        <v>2388</v>
      </c>
    </row>
    <row r="511" spans="1:5" x14ac:dyDescent="0.2">
      <c r="A511" t="s">
        <v>2604</v>
      </c>
      <c r="D511" s="505" t="s">
        <v>586</v>
      </c>
      <c r="E511" s="505"/>
    </row>
    <row r="512" spans="1:5" x14ac:dyDescent="0.2">
      <c r="A512" t="s">
        <v>2605</v>
      </c>
      <c r="C512">
        <v>60000</v>
      </c>
      <c r="D512" s="505"/>
      <c r="E512" s="505"/>
    </row>
    <row r="513" spans="1:5" x14ac:dyDescent="0.2">
      <c r="A513" t="s">
        <v>2606</v>
      </c>
      <c r="C513">
        <v>3555</v>
      </c>
      <c r="D513" s="505"/>
      <c r="E513" s="505"/>
    </row>
    <row r="514" spans="1:5" x14ac:dyDescent="0.2">
      <c r="A514" t="s">
        <v>2607</v>
      </c>
      <c r="C514">
        <v>66610</v>
      </c>
      <c r="D514" s="505"/>
      <c r="E514" s="505"/>
    </row>
    <row r="515" spans="1:5" x14ac:dyDescent="0.2">
      <c r="A515" t="s">
        <v>2608</v>
      </c>
      <c r="D515" s="505" t="s">
        <v>586</v>
      </c>
      <c r="E515" s="505"/>
    </row>
    <row r="516" spans="1:5" x14ac:dyDescent="0.2">
      <c r="A516" t="s">
        <v>2609</v>
      </c>
      <c r="C516">
        <v>6615</v>
      </c>
      <c r="D516" s="505"/>
      <c r="E516" s="505"/>
    </row>
    <row r="517" spans="1:5" x14ac:dyDescent="0.2">
      <c r="A517" t="s">
        <v>2610</v>
      </c>
      <c r="D517" s="505" t="s">
        <v>586</v>
      </c>
      <c r="E517" s="505"/>
    </row>
    <row r="518" spans="1:5" x14ac:dyDescent="0.2">
      <c r="A518" t="s">
        <v>2611</v>
      </c>
      <c r="D518" s="505" t="s">
        <v>586</v>
      </c>
      <c r="E518" s="505"/>
    </row>
    <row r="519" spans="1:5" x14ac:dyDescent="0.2">
      <c r="A519" t="s">
        <v>2612</v>
      </c>
      <c r="C519">
        <v>3375</v>
      </c>
      <c r="D519" s="505"/>
      <c r="E519" s="505"/>
    </row>
    <row r="520" spans="1:5" x14ac:dyDescent="0.2">
      <c r="A520" t="s">
        <v>99</v>
      </c>
      <c r="D520" s="505"/>
      <c r="E520" s="505"/>
    </row>
    <row r="521" spans="1:5" x14ac:dyDescent="0.2">
      <c r="A521" t="s">
        <v>1017</v>
      </c>
      <c r="B521">
        <v>2100</v>
      </c>
      <c r="D521" s="505"/>
      <c r="E521" s="505"/>
    </row>
    <row r="522" spans="1:5" x14ac:dyDescent="0.2">
      <c r="A522" t="s">
        <v>1032</v>
      </c>
      <c r="D522" s="505" t="s">
        <v>586</v>
      </c>
      <c r="E522" s="505"/>
    </row>
    <row r="523" spans="1:5" x14ac:dyDescent="0.2">
      <c r="A523" t="s">
        <v>1033</v>
      </c>
      <c r="B523">
        <v>40000</v>
      </c>
      <c r="D523" s="505"/>
      <c r="E523" s="505"/>
    </row>
    <row r="524" spans="1:5" x14ac:dyDescent="0.2">
      <c r="A524" t="s">
        <v>1034</v>
      </c>
      <c r="B524">
        <v>5000</v>
      </c>
      <c r="D524" s="505"/>
      <c r="E524" s="505"/>
    </row>
    <row r="525" spans="1:5" x14ac:dyDescent="0.2">
      <c r="A525" t="s">
        <v>1035</v>
      </c>
      <c r="B525">
        <v>2000</v>
      </c>
      <c r="D525" s="505"/>
      <c r="E525" s="505"/>
    </row>
    <row r="526" spans="1:5" x14ac:dyDescent="0.2">
      <c r="A526" t="s">
        <v>1036</v>
      </c>
      <c r="B526">
        <v>325000</v>
      </c>
      <c r="D526" s="505"/>
      <c r="E526" s="505"/>
    </row>
    <row r="527" spans="1:5" x14ac:dyDescent="0.2">
      <c r="A527" t="s">
        <v>1037</v>
      </c>
      <c r="D527" s="505" t="s">
        <v>586</v>
      </c>
      <c r="E527" s="505"/>
    </row>
    <row r="528" spans="1:5" x14ac:dyDescent="0.2">
      <c r="A528" t="s">
        <v>1038</v>
      </c>
      <c r="D528" s="505" t="s">
        <v>586</v>
      </c>
      <c r="E528" s="505"/>
    </row>
    <row r="529" spans="1:5" x14ac:dyDescent="0.2">
      <c r="A529" t="s">
        <v>1039</v>
      </c>
      <c r="B529">
        <v>156</v>
      </c>
      <c r="D529" s="505"/>
      <c r="E529" s="505"/>
    </row>
    <row r="530" spans="1:5" x14ac:dyDescent="0.2">
      <c r="A530" t="s">
        <v>1040</v>
      </c>
      <c r="D530" s="505" t="s">
        <v>365</v>
      </c>
      <c r="E530" s="505" t="s">
        <v>2916</v>
      </c>
    </row>
    <row r="531" spans="1:5" x14ac:dyDescent="0.2">
      <c r="A531" t="s">
        <v>1041</v>
      </c>
      <c r="B531">
        <v>168</v>
      </c>
      <c r="D531" s="505"/>
      <c r="E531" s="505"/>
    </row>
    <row r="532" spans="1:5" x14ac:dyDescent="0.2">
      <c r="A532" t="s">
        <v>1042</v>
      </c>
      <c r="B532">
        <v>396</v>
      </c>
      <c r="D532" s="505"/>
      <c r="E532" s="505"/>
    </row>
    <row r="533" spans="1:5" x14ac:dyDescent="0.2">
      <c r="A533" t="s">
        <v>1043</v>
      </c>
      <c r="D533" s="505"/>
      <c r="E533" s="505"/>
    </row>
    <row r="534" spans="1:5" x14ac:dyDescent="0.2">
      <c r="A534" t="s">
        <v>1044</v>
      </c>
      <c r="D534" s="505" t="s">
        <v>365</v>
      </c>
      <c r="E534" s="505" t="s">
        <v>2916</v>
      </c>
    </row>
    <row r="535" spans="1:5" x14ac:dyDescent="0.2">
      <c r="A535" t="s">
        <v>1045</v>
      </c>
      <c r="B535">
        <v>112</v>
      </c>
      <c r="D535" s="505"/>
      <c r="E535" s="505"/>
    </row>
    <row r="536" spans="1:5" x14ac:dyDescent="0.2">
      <c r="A536" t="s">
        <v>1046</v>
      </c>
      <c r="B536">
        <v>168</v>
      </c>
      <c r="D536" s="505"/>
      <c r="E536" s="505"/>
    </row>
    <row r="537" spans="1:5" x14ac:dyDescent="0.2">
      <c r="A537" t="s">
        <v>1047</v>
      </c>
      <c r="D537" s="505" t="s">
        <v>365</v>
      </c>
      <c r="E537" s="505" t="s">
        <v>2916</v>
      </c>
    </row>
    <row r="538" spans="1:5" x14ac:dyDescent="0.2">
      <c r="A538" t="s">
        <v>1048</v>
      </c>
      <c r="B538">
        <v>6000</v>
      </c>
      <c r="D538" s="505"/>
      <c r="E538" s="505"/>
    </row>
    <row r="539" spans="1:5" x14ac:dyDescent="0.2">
      <c r="A539" t="s">
        <v>1049</v>
      </c>
      <c r="D539" s="505" t="s">
        <v>365</v>
      </c>
      <c r="E539" s="505" t="s">
        <v>2916</v>
      </c>
    </row>
    <row r="540" spans="1:5" x14ac:dyDescent="0.2">
      <c r="A540" t="s">
        <v>1050</v>
      </c>
      <c r="D540" s="505" t="s">
        <v>365</v>
      </c>
      <c r="E540" s="505" t="s">
        <v>2916</v>
      </c>
    </row>
    <row r="541" spans="1:5" x14ac:dyDescent="0.2">
      <c r="A541" t="s">
        <v>1051</v>
      </c>
      <c r="D541" s="505" t="s">
        <v>365</v>
      </c>
      <c r="E541" s="505" t="s">
        <v>2916</v>
      </c>
    </row>
    <row r="542" spans="1:5" x14ac:dyDescent="0.2">
      <c r="A542" t="s">
        <v>1052</v>
      </c>
      <c r="D542" s="505" t="s">
        <v>365</v>
      </c>
      <c r="E542" s="505" t="s">
        <v>2916</v>
      </c>
    </row>
    <row r="543" spans="1:5" x14ac:dyDescent="0.2">
      <c r="A543" t="s">
        <v>1053</v>
      </c>
      <c r="D543" s="505" t="s">
        <v>365</v>
      </c>
      <c r="E543" s="505" t="s">
        <v>2916</v>
      </c>
    </row>
    <row r="544" spans="1:5" x14ac:dyDescent="0.2">
      <c r="A544" t="s">
        <v>1054</v>
      </c>
      <c r="D544" s="505" t="s">
        <v>365</v>
      </c>
      <c r="E544" s="505" t="s">
        <v>2916</v>
      </c>
    </row>
    <row r="545" spans="1:5" x14ac:dyDescent="0.2">
      <c r="A545" t="s">
        <v>1055</v>
      </c>
      <c r="D545" s="505" t="s">
        <v>365</v>
      </c>
      <c r="E545" s="505" t="s">
        <v>2916</v>
      </c>
    </row>
    <row r="546" spans="1:5" x14ac:dyDescent="0.2">
      <c r="A546" t="s">
        <v>1056</v>
      </c>
      <c r="B546">
        <v>18750</v>
      </c>
      <c r="D546" s="505"/>
      <c r="E546" s="505"/>
    </row>
    <row r="547" spans="1:5" x14ac:dyDescent="0.2">
      <c r="A547" t="s">
        <v>1057</v>
      </c>
      <c r="D547" s="505" t="s">
        <v>2915</v>
      </c>
      <c r="E547" s="505" t="s">
        <v>2916</v>
      </c>
    </row>
    <row r="548" spans="1:5" x14ac:dyDescent="0.2">
      <c r="A548" t="s">
        <v>1058</v>
      </c>
      <c r="B548">
        <v>780000</v>
      </c>
      <c r="D548" s="505"/>
      <c r="E548" s="505"/>
    </row>
    <row r="549" spans="1:5" x14ac:dyDescent="0.2">
      <c r="A549" t="s">
        <v>1059</v>
      </c>
      <c r="B549">
        <v>1000</v>
      </c>
      <c r="D549" s="505"/>
      <c r="E549" s="505"/>
    </row>
    <row r="550" spans="1:5" x14ac:dyDescent="0.2">
      <c r="A550" t="s">
        <v>1060</v>
      </c>
      <c r="B550">
        <v>2520</v>
      </c>
      <c r="D550" s="505"/>
      <c r="E550" s="505"/>
    </row>
    <row r="551" spans="1:5" x14ac:dyDescent="0.2">
      <c r="A551" t="s">
        <v>1061</v>
      </c>
      <c r="B551">
        <v>7500</v>
      </c>
      <c r="D551" s="505"/>
      <c r="E551" s="505"/>
    </row>
    <row r="552" spans="1:5" x14ac:dyDescent="0.2">
      <c r="A552" t="s">
        <v>1062</v>
      </c>
      <c r="B552">
        <v>40000</v>
      </c>
      <c r="D552" s="505"/>
      <c r="E552" s="505"/>
    </row>
    <row r="553" spans="1:5" x14ac:dyDescent="0.2">
      <c r="A553" t="s">
        <v>1063</v>
      </c>
      <c r="B553">
        <v>60000</v>
      </c>
      <c r="D553" s="505"/>
      <c r="E553" s="505"/>
    </row>
    <row r="554" spans="1:5" x14ac:dyDescent="0.2">
      <c r="A554" t="s">
        <v>1064</v>
      </c>
      <c r="B554">
        <v>10000</v>
      </c>
      <c r="D554" s="505"/>
      <c r="E554" s="505"/>
    </row>
    <row r="555" spans="1:5" x14ac:dyDescent="0.2">
      <c r="A555" t="s">
        <v>1115</v>
      </c>
      <c r="B555">
        <v>100000</v>
      </c>
      <c r="D555" s="505"/>
      <c r="E555" s="505"/>
    </row>
    <row r="556" spans="1:5" x14ac:dyDescent="0.2">
      <c r="A556" t="s">
        <v>1116</v>
      </c>
      <c r="D556" s="505" t="s">
        <v>2915</v>
      </c>
      <c r="E556" s="505"/>
    </row>
    <row r="557" spans="1:5" x14ac:dyDescent="0.2">
      <c r="A557" t="s">
        <v>1117</v>
      </c>
      <c r="D557" s="505"/>
      <c r="E557" s="505"/>
    </row>
    <row r="558" spans="1:5" x14ac:dyDescent="0.2">
      <c r="A558" t="s">
        <v>1118</v>
      </c>
      <c r="B558">
        <v>100000</v>
      </c>
      <c r="D558" s="505"/>
      <c r="E558" s="505"/>
    </row>
    <row r="559" spans="1:5" x14ac:dyDescent="0.2">
      <c r="A559" t="s">
        <v>1119</v>
      </c>
      <c r="D559" s="505"/>
      <c r="E559" s="505"/>
    </row>
    <row r="560" spans="1:5" x14ac:dyDescent="0.2">
      <c r="A560" t="s">
        <v>1120</v>
      </c>
      <c r="D560" s="505"/>
      <c r="E560" s="505"/>
    </row>
    <row r="561" spans="1:5" x14ac:dyDescent="0.2">
      <c r="A561" t="s">
        <v>1121</v>
      </c>
      <c r="D561" s="505"/>
      <c r="E561" s="505"/>
    </row>
    <row r="562" spans="1:5" x14ac:dyDescent="0.2">
      <c r="A562" t="s">
        <v>1122</v>
      </c>
      <c r="D562" s="505"/>
      <c r="E562" s="505"/>
    </row>
    <row r="563" spans="1:5" x14ac:dyDescent="0.2">
      <c r="A563" t="s">
        <v>1138</v>
      </c>
      <c r="D563" s="505"/>
      <c r="E563" s="505"/>
    </row>
    <row r="564" spans="1:5" x14ac:dyDescent="0.2">
      <c r="A564" t="s">
        <v>1139</v>
      </c>
      <c r="B564">
        <v>27800</v>
      </c>
      <c r="D564" s="505"/>
      <c r="E564" s="505"/>
    </row>
    <row r="565" spans="1:5" x14ac:dyDescent="0.2">
      <c r="A565" t="s">
        <v>1140</v>
      </c>
      <c r="D565" s="505"/>
      <c r="E565" s="505"/>
    </row>
    <row r="566" spans="1:5" x14ac:dyDescent="0.2">
      <c r="A566" t="s">
        <v>1141</v>
      </c>
      <c r="D566" s="505"/>
      <c r="E566" s="505"/>
    </row>
    <row r="567" spans="1:5" x14ac:dyDescent="0.2">
      <c r="A567" t="s">
        <v>1142</v>
      </c>
      <c r="B567">
        <v>9000</v>
      </c>
      <c r="D567" s="505"/>
      <c r="E567" s="505"/>
    </row>
    <row r="568" spans="1:5" x14ac:dyDescent="0.2">
      <c r="A568" t="s">
        <v>1143</v>
      </c>
      <c r="B568">
        <v>16500</v>
      </c>
      <c r="D568" s="505"/>
      <c r="E568" s="505"/>
    </row>
    <row r="569" spans="1:5" x14ac:dyDescent="0.2">
      <c r="A569" t="s">
        <v>1144</v>
      </c>
      <c r="D569" s="505"/>
      <c r="E569" s="505"/>
    </row>
    <row r="570" spans="1:5" x14ac:dyDescent="0.2">
      <c r="A570" t="s">
        <v>1145</v>
      </c>
      <c r="D570" s="505"/>
      <c r="E570" s="505"/>
    </row>
    <row r="571" spans="1:5" x14ac:dyDescent="0.2">
      <c r="A571" t="s">
        <v>1146</v>
      </c>
      <c r="D571" s="505"/>
      <c r="E571" s="505"/>
    </row>
    <row r="572" spans="1:5" x14ac:dyDescent="0.2">
      <c r="A572" t="s">
        <v>1147</v>
      </c>
      <c r="B572">
        <v>50000</v>
      </c>
      <c r="D572" s="505"/>
      <c r="E572" s="505"/>
    </row>
    <row r="573" spans="1:5" x14ac:dyDescent="0.2">
      <c r="A573" t="s">
        <v>1148</v>
      </c>
      <c r="D573" s="505"/>
      <c r="E573" s="505"/>
    </row>
    <row r="574" spans="1:5" x14ac:dyDescent="0.2">
      <c r="A574" t="s">
        <v>1162</v>
      </c>
      <c r="D574" s="505"/>
      <c r="E574" s="505"/>
    </row>
    <row r="575" spans="1:5" x14ac:dyDescent="0.2">
      <c r="A575" t="s">
        <v>1163</v>
      </c>
      <c r="D575" s="505"/>
      <c r="E575" s="505"/>
    </row>
    <row r="576" spans="1:5" x14ac:dyDescent="0.2">
      <c r="A576" t="s">
        <v>1164</v>
      </c>
      <c r="D576" s="505"/>
      <c r="E576" s="505"/>
    </row>
    <row r="577" spans="1:5" x14ac:dyDescent="0.2">
      <c r="A577" t="s">
        <v>1165</v>
      </c>
      <c r="D577" s="505"/>
      <c r="E577" s="505"/>
    </row>
    <row r="578" spans="1:5" x14ac:dyDescent="0.2">
      <c r="A578" t="s">
        <v>100</v>
      </c>
      <c r="D578" s="505"/>
      <c r="E578" s="505"/>
    </row>
    <row r="579" spans="1:5" x14ac:dyDescent="0.2">
      <c r="A579" t="s">
        <v>795</v>
      </c>
      <c r="B579">
        <v>872000</v>
      </c>
      <c r="C579">
        <v>959200</v>
      </c>
      <c r="D579" s="505"/>
      <c r="E579" s="505"/>
    </row>
    <row r="580" spans="1:5" x14ac:dyDescent="0.2">
      <c r="A580" t="s">
        <v>796</v>
      </c>
      <c r="B580">
        <v>512000</v>
      </c>
      <c r="C580">
        <v>563200</v>
      </c>
      <c r="D580" s="505"/>
      <c r="E580" s="505"/>
    </row>
    <row r="581" spans="1:5" x14ac:dyDescent="0.2">
      <c r="A581" t="s">
        <v>797</v>
      </c>
      <c r="B581">
        <v>496000</v>
      </c>
      <c r="C581">
        <v>545600</v>
      </c>
      <c r="D581" s="505"/>
      <c r="E581" s="505"/>
    </row>
    <row r="582" spans="1:5" x14ac:dyDescent="0.2">
      <c r="A582" t="s">
        <v>798</v>
      </c>
      <c r="B582">
        <v>3800000</v>
      </c>
      <c r="C582">
        <v>4180000</v>
      </c>
      <c r="D582" s="505"/>
      <c r="E582" s="505"/>
    </row>
    <row r="583" spans="1:5" x14ac:dyDescent="0.2">
      <c r="A583" t="s">
        <v>799</v>
      </c>
      <c r="B583">
        <v>1120000</v>
      </c>
      <c r="C583">
        <v>1400000</v>
      </c>
      <c r="D583" s="505"/>
      <c r="E583" s="505"/>
    </row>
    <row r="584" spans="1:5" x14ac:dyDescent="0.2">
      <c r="A584" t="s">
        <v>858</v>
      </c>
      <c r="B584">
        <v>26568</v>
      </c>
      <c r="C584">
        <v>26568</v>
      </c>
      <c r="D584" s="505"/>
      <c r="E584" s="505"/>
    </row>
    <row r="585" spans="1:5" x14ac:dyDescent="0.2">
      <c r="A585" t="s">
        <v>859</v>
      </c>
      <c r="B585">
        <v>56700</v>
      </c>
      <c r="C585">
        <v>56700</v>
      </c>
      <c r="D585" s="505"/>
      <c r="E585" s="505"/>
    </row>
    <row r="586" spans="1:5" x14ac:dyDescent="0.2">
      <c r="A586" t="s">
        <v>860</v>
      </c>
      <c r="B586">
        <v>9630.9</v>
      </c>
      <c r="C586">
        <v>9631</v>
      </c>
      <c r="D586" s="505"/>
      <c r="E586" s="505"/>
    </row>
    <row r="587" spans="1:5" x14ac:dyDescent="0.2">
      <c r="A587" t="s">
        <v>861</v>
      </c>
      <c r="D587" s="505"/>
      <c r="E587" s="505"/>
    </row>
    <row r="588" spans="1:5" x14ac:dyDescent="0.2">
      <c r="A588" t="s">
        <v>862</v>
      </c>
      <c r="B588">
        <v>0</v>
      </c>
      <c r="D588" s="505"/>
      <c r="E588" s="505"/>
    </row>
    <row r="589" spans="1:5" x14ac:dyDescent="0.2">
      <c r="A589" t="s">
        <v>863</v>
      </c>
      <c r="B589">
        <v>0</v>
      </c>
      <c r="D589" s="505"/>
      <c r="E589" s="505"/>
    </row>
    <row r="590" spans="1:5" x14ac:dyDescent="0.2">
      <c r="A590" t="s">
        <v>864</v>
      </c>
      <c r="B590">
        <v>2500</v>
      </c>
      <c r="C590">
        <v>2500</v>
      </c>
      <c r="D590" s="505"/>
      <c r="E590" s="505"/>
    </row>
    <row r="591" spans="1:5" x14ac:dyDescent="0.2">
      <c r="A591" t="s">
        <v>865</v>
      </c>
      <c r="B591">
        <v>10000</v>
      </c>
      <c r="C591">
        <v>10000</v>
      </c>
      <c r="D591" s="505"/>
      <c r="E591" s="505"/>
    </row>
    <row r="592" spans="1:5" x14ac:dyDescent="0.2">
      <c r="A592" t="s">
        <v>866</v>
      </c>
      <c r="B592">
        <v>1000</v>
      </c>
      <c r="C592">
        <v>1000</v>
      </c>
      <c r="D592" s="505"/>
      <c r="E592" s="505"/>
    </row>
    <row r="593" spans="1:5" x14ac:dyDescent="0.2">
      <c r="A593" t="s">
        <v>867</v>
      </c>
      <c r="B593">
        <v>10500</v>
      </c>
      <c r="C593">
        <v>12250</v>
      </c>
      <c r="D593" s="505"/>
      <c r="E593" s="505"/>
    </row>
    <row r="594" spans="1:5" x14ac:dyDescent="0.2">
      <c r="A594" t="s">
        <v>868</v>
      </c>
      <c r="B594">
        <v>22000</v>
      </c>
      <c r="C594">
        <v>22000</v>
      </c>
      <c r="D594" s="505"/>
      <c r="E594" s="505"/>
    </row>
    <row r="595" spans="1:5" x14ac:dyDescent="0.2">
      <c r="A595" t="s">
        <v>869</v>
      </c>
      <c r="B595">
        <v>762666.66666666663</v>
      </c>
      <c r="C595">
        <v>762667</v>
      </c>
      <c r="D595" s="505"/>
      <c r="E595" s="505"/>
    </row>
    <row r="596" spans="1:5" x14ac:dyDescent="0.2">
      <c r="A596" t="s">
        <v>870</v>
      </c>
      <c r="B596">
        <v>4120</v>
      </c>
      <c r="C596">
        <v>4120</v>
      </c>
      <c r="D596" s="505"/>
      <c r="E596" s="505"/>
    </row>
    <row r="597" spans="1:5" x14ac:dyDescent="0.2">
      <c r="A597" t="s">
        <v>871</v>
      </c>
      <c r="B597">
        <v>500</v>
      </c>
      <c r="C597">
        <v>500</v>
      </c>
      <c r="D597" s="505"/>
      <c r="E597" s="505"/>
    </row>
    <row r="598" spans="1:5" x14ac:dyDescent="0.2">
      <c r="A598" t="s">
        <v>872</v>
      </c>
      <c r="B598">
        <v>80000</v>
      </c>
      <c r="C598">
        <v>80000</v>
      </c>
      <c r="D598" s="505"/>
      <c r="E598" s="505"/>
    </row>
    <row r="599" spans="1:5" x14ac:dyDescent="0.2">
      <c r="A599" t="s">
        <v>873</v>
      </c>
      <c r="B599">
        <v>30000</v>
      </c>
      <c r="C599">
        <v>30000</v>
      </c>
      <c r="D599" s="505"/>
      <c r="E599" s="505"/>
    </row>
    <row r="600" spans="1:5" x14ac:dyDescent="0.2">
      <c r="A600" t="s">
        <v>874</v>
      </c>
      <c r="B600">
        <v>30000</v>
      </c>
      <c r="C600">
        <v>30000</v>
      </c>
      <c r="D600" s="505"/>
      <c r="E600" s="505"/>
    </row>
    <row r="601" spans="1:5" x14ac:dyDescent="0.2">
      <c r="A601" t="s">
        <v>875</v>
      </c>
      <c r="B601">
        <v>3000</v>
      </c>
      <c r="C601">
        <v>3000</v>
      </c>
      <c r="D601" s="505"/>
      <c r="E601" s="505"/>
    </row>
    <row r="602" spans="1:5" x14ac:dyDescent="0.2">
      <c r="A602" t="s">
        <v>876</v>
      </c>
      <c r="B602">
        <v>60000</v>
      </c>
      <c r="C602">
        <v>60000</v>
      </c>
      <c r="D602" s="505"/>
      <c r="E602" s="505"/>
    </row>
    <row r="603" spans="1:5" x14ac:dyDescent="0.2">
      <c r="A603" t="s">
        <v>877</v>
      </c>
      <c r="B603">
        <v>15000</v>
      </c>
      <c r="C603">
        <v>15000</v>
      </c>
      <c r="D603" s="505"/>
      <c r="E603" s="505"/>
    </row>
    <row r="604" spans="1:5" x14ac:dyDescent="0.2">
      <c r="A604" t="s">
        <v>878</v>
      </c>
      <c r="B604">
        <v>30000</v>
      </c>
      <c r="C604">
        <v>30000</v>
      </c>
      <c r="D604" s="505"/>
      <c r="E604" s="505"/>
    </row>
    <row r="605" spans="1:5" x14ac:dyDescent="0.2">
      <c r="A605" t="s">
        <v>879</v>
      </c>
      <c r="B605">
        <v>10000</v>
      </c>
      <c r="C605">
        <v>10000</v>
      </c>
      <c r="D605" s="505"/>
      <c r="E605" s="505"/>
    </row>
    <row r="606" spans="1:5" x14ac:dyDescent="0.2">
      <c r="A606" t="s">
        <v>927</v>
      </c>
      <c r="B606">
        <v>10000</v>
      </c>
      <c r="C606">
        <v>10000</v>
      </c>
      <c r="D606" s="505"/>
      <c r="E606" s="505"/>
    </row>
    <row r="607" spans="1:5" x14ac:dyDescent="0.2">
      <c r="A607" t="s">
        <v>928</v>
      </c>
      <c r="B607">
        <v>10000</v>
      </c>
      <c r="C607">
        <v>10000</v>
      </c>
      <c r="D607" s="505"/>
      <c r="E607" s="505"/>
    </row>
    <row r="608" spans="1:5" x14ac:dyDescent="0.2">
      <c r="A608" t="s">
        <v>929</v>
      </c>
      <c r="D608" s="505"/>
      <c r="E608" s="505"/>
    </row>
    <row r="609" spans="1:5" x14ac:dyDescent="0.2">
      <c r="A609" t="s">
        <v>930</v>
      </c>
      <c r="B609">
        <v>46666.666666666664</v>
      </c>
      <c r="C609">
        <v>46667</v>
      </c>
      <c r="D609" s="505"/>
      <c r="E609" s="505"/>
    </row>
    <row r="610" spans="1:5" x14ac:dyDescent="0.2">
      <c r="A610" t="s">
        <v>931</v>
      </c>
      <c r="B610">
        <v>18000</v>
      </c>
      <c r="C610">
        <v>18000</v>
      </c>
      <c r="D610" s="505"/>
      <c r="E610" s="505"/>
    </row>
    <row r="611" spans="1:5" x14ac:dyDescent="0.2">
      <c r="A611" t="s">
        <v>932</v>
      </c>
      <c r="B611">
        <v>60270</v>
      </c>
      <c r="C611">
        <v>60270</v>
      </c>
      <c r="D611" s="505"/>
      <c r="E611" s="505"/>
    </row>
    <row r="612" spans="1:5" x14ac:dyDescent="0.2">
      <c r="A612" t="s">
        <v>933</v>
      </c>
      <c r="B612">
        <v>427123.33333333331</v>
      </c>
      <c r="C612">
        <v>427123</v>
      </c>
      <c r="D612" s="505"/>
      <c r="E612" s="505"/>
    </row>
    <row r="613" spans="1:5" x14ac:dyDescent="0.2">
      <c r="A613" t="s">
        <v>934</v>
      </c>
      <c r="B613">
        <v>178360</v>
      </c>
      <c r="C613">
        <v>178360</v>
      </c>
      <c r="D613" s="505"/>
      <c r="E613" s="505"/>
    </row>
    <row r="614" spans="1:5" x14ac:dyDescent="0.2">
      <c r="A614" t="s">
        <v>935</v>
      </c>
      <c r="B614">
        <v>545000</v>
      </c>
      <c r="C614">
        <v>545000</v>
      </c>
      <c r="D614" s="505"/>
      <c r="E614" s="505"/>
    </row>
    <row r="615" spans="1:5" x14ac:dyDescent="0.2">
      <c r="A615" t="s">
        <v>936</v>
      </c>
      <c r="B615">
        <v>5084</v>
      </c>
      <c r="C615">
        <v>5084</v>
      </c>
      <c r="D615" s="505"/>
      <c r="E615" s="505"/>
    </row>
    <row r="616" spans="1:5" x14ac:dyDescent="0.2">
      <c r="A616" t="s">
        <v>937</v>
      </c>
      <c r="B616">
        <v>10000</v>
      </c>
      <c r="C616">
        <v>10000</v>
      </c>
      <c r="D616" s="505"/>
      <c r="E616" s="505"/>
    </row>
    <row r="617" spans="1:5" x14ac:dyDescent="0.2">
      <c r="A617" t="s">
        <v>938</v>
      </c>
      <c r="B617">
        <v>750000</v>
      </c>
      <c r="C617">
        <v>750000</v>
      </c>
      <c r="D617" s="505"/>
      <c r="E617" s="505"/>
    </row>
    <row r="618" spans="1:5" x14ac:dyDescent="0.2">
      <c r="A618" t="s">
        <v>939</v>
      </c>
      <c r="B618">
        <v>100000</v>
      </c>
      <c r="C618">
        <v>100000</v>
      </c>
      <c r="D618" s="505"/>
      <c r="E618" s="505"/>
    </row>
    <row r="619" spans="1:5" x14ac:dyDescent="0.2">
      <c r="A619" t="s">
        <v>940</v>
      </c>
      <c r="B619">
        <v>2375000</v>
      </c>
      <c r="C619">
        <v>2375000</v>
      </c>
      <c r="D619" s="505"/>
      <c r="E619" s="505"/>
    </row>
    <row r="620" spans="1:5" x14ac:dyDescent="0.2">
      <c r="A620" t="s">
        <v>941</v>
      </c>
      <c r="B620">
        <v>44000</v>
      </c>
      <c r="C620">
        <v>44000</v>
      </c>
      <c r="D620" s="505"/>
      <c r="E620" s="505"/>
    </row>
    <row r="621" spans="1:5" x14ac:dyDescent="0.2">
      <c r="A621" t="s">
        <v>942</v>
      </c>
      <c r="B621">
        <v>310000</v>
      </c>
      <c r="C621">
        <v>310000</v>
      </c>
      <c r="D621" s="505"/>
      <c r="E621" s="505"/>
    </row>
    <row r="622" spans="1:5" x14ac:dyDescent="0.2">
      <c r="A622" t="s">
        <v>943</v>
      </c>
      <c r="B622">
        <v>293333.33333333331</v>
      </c>
      <c r="C622">
        <v>293333</v>
      </c>
      <c r="D622" s="505"/>
      <c r="E622" s="505"/>
    </row>
    <row r="623" spans="1:5" x14ac:dyDescent="0.2">
      <c r="A623" t="s">
        <v>944</v>
      </c>
      <c r="B623">
        <v>200000</v>
      </c>
      <c r="C623">
        <v>200000</v>
      </c>
      <c r="D623" s="505"/>
      <c r="E623" s="505"/>
    </row>
    <row r="624" spans="1:5" x14ac:dyDescent="0.2">
      <c r="A624" t="s">
        <v>945</v>
      </c>
      <c r="B624">
        <v>135493.33333333331</v>
      </c>
      <c r="C624">
        <v>135493</v>
      </c>
      <c r="D624" s="505"/>
      <c r="E624" s="505"/>
    </row>
    <row r="625" spans="1:5" x14ac:dyDescent="0.2">
      <c r="A625" t="s">
        <v>101</v>
      </c>
      <c r="D625" s="505"/>
      <c r="E625" s="505"/>
    </row>
    <row r="626" spans="1:5" x14ac:dyDescent="0.2">
      <c r="A626" t="s">
        <v>1228</v>
      </c>
      <c r="B626">
        <v>19200</v>
      </c>
      <c r="C626">
        <v>19200</v>
      </c>
      <c r="D626" s="505"/>
      <c r="E626" s="505"/>
    </row>
    <row r="627" spans="1:5" x14ac:dyDescent="0.2">
      <c r="A627" t="s">
        <v>1229</v>
      </c>
      <c r="D627" s="505"/>
      <c r="E627" s="505"/>
    </row>
    <row r="628" spans="1:5" x14ac:dyDescent="0.2">
      <c r="A628" t="s">
        <v>1230</v>
      </c>
      <c r="B628">
        <v>57600</v>
      </c>
      <c r="C628">
        <v>57600</v>
      </c>
      <c r="D628" s="505"/>
      <c r="E628" s="505"/>
    </row>
    <row r="629" spans="1:5" x14ac:dyDescent="0.2">
      <c r="A629" t="s">
        <v>1231</v>
      </c>
      <c r="B629">
        <v>5000</v>
      </c>
      <c r="C629">
        <v>5000</v>
      </c>
      <c r="D629" s="505"/>
      <c r="E629" s="505"/>
    </row>
    <row r="630" spans="1:5" x14ac:dyDescent="0.2">
      <c r="A630" t="s">
        <v>1232</v>
      </c>
      <c r="D630" s="505"/>
      <c r="E630" s="505"/>
    </row>
    <row r="631" spans="1:5" x14ac:dyDescent="0.2">
      <c r="A631" t="s">
        <v>1233</v>
      </c>
      <c r="B631">
        <v>15000</v>
      </c>
      <c r="C631">
        <v>15000</v>
      </c>
      <c r="D631" s="505"/>
      <c r="E631" s="505"/>
    </row>
    <row r="632" spans="1:5" x14ac:dyDescent="0.2">
      <c r="A632" t="s">
        <v>1234</v>
      </c>
      <c r="B632">
        <v>5000</v>
      </c>
      <c r="C632">
        <v>5000</v>
      </c>
      <c r="D632" s="505"/>
      <c r="E632" s="505"/>
    </row>
    <row r="633" spans="1:5" x14ac:dyDescent="0.2">
      <c r="A633" t="s">
        <v>1235</v>
      </c>
      <c r="B633">
        <v>5000</v>
      </c>
      <c r="C633">
        <v>5000</v>
      </c>
      <c r="D633" s="505"/>
      <c r="E633" s="505"/>
    </row>
    <row r="634" spans="1:5" x14ac:dyDescent="0.2">
      <c r="A634" t="s">
        <v>1236</v>
      </c>
      <c r="C634">
        <v>15000</v>
      </c>
      <c r="D634" s="505"/>
      <c r="E634" s="505"/>
    </row>
    <row r="635" spans="1:5" x14ac:dyDescent="0.2">
      <c r="A635" t="s">
        <v>1271</v>
      </c>
      <c r="B635">
        <v>10000</v>
      </c>
      <c r="C635">
        <v>10000</v>
      </c>
      <c r="D635" s="505"/>
      <c r="E635" s="505"/>
    </row>
    <row r="636" spans="1:5" x14ac:dyDescent="0.2">
      <c r="A636" t="s">
        <v>1272</v>
      </c>
      <c r="B636">
        <v>40000</v>
      </c>
      <c r="C636">
        <v>40000</v>
      </c>
      <c r="D636" s="505"/>
      <c r="E636" s="505"/>
    </row>
    <row r="637" spans="1:5" x14ac:dyDescent="0.2">
      <c r="A637" t="s">
        <v>1273</v>
      </c>
      <c r="B637">
        <v>5000</v>
      </c>
      <c r="C637">
        <v>5000</v>
      </c>
      <c r="D637" s="505"/>
      <c r="E637" s="505"/>
    </row>
    <row r="638" spans="1:5" x14ac:dyDescent="0.2">
      <c r="A638" t="s">
        <v>1274</v>
      </c>
      <c r="B638">
        <v>25000</v>
      </c>
      <c r="C638">
        <v>25000</v>
      </c>
      <c r="D638" s="505"/>
      <c r="E638" s="505"/>
    </row>
    <row r="639" spans="1:5" x14ac:dyDescent="0.2">
      <c r="A639" t="s">
        <v>1275</v>
      </c>
      <c r="B639">
        <v>10000</v>
      </c>
      <c r="C639">
        <v>10000</v>
      </c>
      <c r="D639" s="505"/>
      <c r="E639" s="505"/>
    </row>
    <row r="640" spans="1:5" x14ac:dyDescent="0.2">
      <c r="A640" t="s">
        <v>1276</v>
      </c>
      <c r="B640">
        <v>10000</v>
      </c>
      <c r="C640">
        <v>10000</v>
      </c>
      <c r="D640" s="505"/>
      <c r="E640" s="505"/>
    </row>
    <row r="641" spans="1:5" x14ac:dyDescent="0.2">
      <c r="A641" t="s">
        <v>1277</v>
      </c>
      <c r="B641">
        <v>10000</v>
      </c>
      <c r="C641">
        <v>10000</v>
      </c>
      <c r="D641" s="505"/>
      <c r="E641" s="505"/>
    </row>
    <row r="642" spans="1:5" x14ac:dyDescent="0.2">
      <c r="A642" t="s">
        <v>1278</v>
      </c>
      <c r="B642">
        <v>5000</v>
      </c>
      <c r="C642">
        <v>5000</v>
      </c>
      <c r="D642" s="505"/>
      <c r="E642" s="505"/>
    </row>
    <row r="643" spans="1:5" x14ac:dyDescent="0.2">
      <c r="A643" t="s">
        <v>1279</v>
      </c>
      <c r="B643">
        <v>5000</v>
      </c>
      <c r="C643">
        <v>5000</v>
      </c>
      <c r="D643" s="505"/>
      <c r="E643" s="505"/>
    </row>
    <row r="644" spans="1:5" x14ac:dyDescent="0.2">
      <c r="A644" t="s">
        <v>1280</v>
      </c>
      <c r="B644">
        <v>50000</v>
      </c>
      <c r="C644">
        <v>50000</v>
      </c>
      <c r="D644" s="505"/>
      <c r="E644" s="505"/>
    </row>
    <row r="645" spans="1:5" x14ac:dyDescent="0.2">
      <c r="A645" t="s">
        <v>1281</v>
      </c>
      <c r="B645">
        <v>72000</v>
      </c>
      <c r="C645">
        <v>72000</v>
      </c>
      <c r="D645" s="505"/>
      <c r="E645" s="505"/>
    </row>
    <row r="646" spans="1:5" x14ac:dyDescent="0.2">
      <c r="A646" t="s">
        <v>1282</v>
      </c>
      <c r="B646">
        <v>360000</v>
      </c>
      <c r="C646">
        <v>360000</v>
      </c>
      <c r="D646" s="505"/>
      <c r="E646" s="505"/>
    </row>
    <row r="647" spans="1:5" x14ac:dyDescent="0.2">
      <c r="A647" t="s">
        <v>1283</v>
      </c>
      <c r="D647" s="505"/>
      <c r="E647" s="505"/>
    </row>
    <row r="648" spans="1:5" x14ac:dyDescent="0.2">
      <c r="A648" t="s">
        <v>1284</v>
      </c>
      <c r="D648" s="505"/>
      <c r="E648" s="505"/>
    </row>
    <row r="649" spans="1:5" x14ac:dyDescent="0.2">
      <c r="A649" t="s">
        <v>1285</v>
      </c>
      <c r="B649">
        <v>10000</v>
      </c>
      <c r="C649">
        <v>10000</v>
      </c>
      <c r="D649" s="505"/>
      <c r="E649" s="505"/>
    </row>
    <row r="650" spans="1:5" x14ac:dyDescent="0.2">
      <c r="A650" t="s">
        <v>1286</v>
      </c>
      <c r="B650">
        <v>48000</v>
      </c>
      <c r="C650">
        <v>48000</v>
      </c>
      <c r="D650" s="505"/>
      <c r="E650" s="505"/>
    </row>
    <row r="651" spans="1:5" x14ac:dyDescent="0.2">
      <c r="A651" t="s">
        <v>1287</v>
      </c>
      <c r="B651">
        <v>15000</v>
      </c>
      <c r="C651">
        <v>15000</v>
      </c>
      <c r="D651" s="505"/>
      <c r="E651" s="505"/>
    </row>
    <row r="652" spans="1:5" x14ac:dyDescent="0.2">
      <c r="A652" t="s">
        <v>1288</v>
      </c>
      <c r="B652">
        <v>5000</v>
      </c>
      <c r="C652">
        <v>5000</v>
      </c>
      <c r="D652" s="505"/>
      <c r="E652" s="505"/>
    </row>
    <row r="653" spans="1:5" x14ac:dyDescent="0.2">
      <c r="A653" t="s">
        <v>1289</v>
      </c>
      <c r="B653">
        <v>5000</v>
      </c>
      <c r="C653">
        <v>5000</v>
      </c>
      <c r="D653" s="505"/>
      <c r="E653" s="505"/>
    </row>
    <row r="654" spans="1:5" x14ac:dyDescent="0.2">
      <c r="A654" t="s">
        <v>1290</v>
      </c>
      <c r="B654">
        <v>37920</v>
      </c>
      <c r="C654">
        <v>37920</v>
      </c>
      <c r="D654" s="505"/>
      <c r="E654" s="505"/>
    </row>
    <row r="655" spans="1:5" x14ac:dyDescent="0.2">
      <c r="A655" t="s">
        <v>1291</v>
      </c>
      <c r="B655">
        <v>84000</v>
      </c>
      <c r="C655">
        <v>84000</v>
      </c>
      <c r="D655" s="505"/>
      <c r="E655" s="505"/>
    </row>
    <row r="656" spans="1:5" x14ac:dyDescent="0.2">
      <c r="A656" t="s">
        <v>1292</v>
      </c>
      <c r="B656">
        <v>12900</v>
      </c>
      <c r="C656">
        <v>12900</v>
      </c>
      <c r="D656" s="505"/>
      <c r="E656" s="505"/>
    </row>
    <row r="657" spans="1:5" x14ac:dyDescent="0.2">
      <c r="A657" t="s">
        <v>1293</v>
      </c>
      <c r="B657">
        <v>570000</v>
      </c>
      <c r="C657">
        <v>570000</v>
      </c>
      <c r="D657" s="505"/>
      <c r="E657" s="505"/>
    </row>
    <row r="658" spans="1:5" x14ac:dyDescent="0.2">
      <c r="A658" t="s">
        <v>1294</v>
      </c>
      <c r="B658">
        <v>20000</v>
      </c>
      <c r="C658">
        <v>20000</v>
      </c>
      <c r="D658" s="505"/>
      <c r="E658" s="505"/>
    </row>
    <row r="659" spans="1:5" x14ac:dyDescent="0.2">
      <c r="A659" t="s">
        <v>2808</v>
      </c>
      <c r="D659" s="505"/>
      <c r="E659" s="505"/>
    </row>
    <row r="660" spans="1:5" x14ac:dyDescent="0.2">
      <c r="A660" t="s">
        <v>2809</v>
      </c>
      <c r="B660">
        <v>32500</v>
      </c>
      <c r="C660">
        <v>32500</v>
      </c>
      <c r="D660" s="505"/>
      <c r="E660" s="505"/>
    </row>
    <row r="661" spans="1:5" x14ac:dyDescent="0.2">
      <c r="A661" t="s">
        <v>2810</v>
      </c>
      <c r="B661">
        <v>130000</v>
      </c>
      <c r="C661">
        <v>130000</v>
      </c>
      <c r="D661" s="505"/>
      <c r="E661" s="505"/>
    </row>
    <row r="662" spans="1:5" x14ac:dyDescent="0.2">
      <c r="A662" t="s">
        <v>2811</v>
      </c>
      <c r="B662">
        <v>652320</v>
      </c>
      <c r="C662">
        <v>652320</v>
      </c>
      <c r="D662" s="505"/>
      <c r="E662" s="505"/>
    </row>
    <row r="663" spans="1:5" x14ac:dyDescent="0.2">
      <c r="A663" t="s">
        <v>2812</v>
      </c>
      <c r="B663">
        <v>114000</v>
      </c>
      <c r="C663">
        <v>114000</v>
      </c>
      <c r="D663" s="505"/>
      <c r="E663" s="505"/>
    </row>
    <row r="664" spans="1:5" x14ac:dyDescent="0.2">
      <c r="A664" t="s">
        <v>2823</v>
      </c>
      <c r="D664" s="505"/>
      <c r="E664" s="505"/>
    </row>
    <row r="665" spans="1:5" x14ac:dyDescent="0.2">
      <c r="A665" t="s">
        <v>2824</v>
      </c>
      <c r="B665">
        <v>30000</v>
      </c>
      <c r="C665">
        <v>30000</v>
      </c>
      <c r="D665" s="505"/>
      <c r="E665" s="505"/>
    </row>
    <row r="666" spans="1:5" x14ac:dyDescent="0.2">
      <c r="A666" t="s">
        <v>2825</v>
      </c>
      <c r="C666">
        <v>12000</v>
      </c>
      <c r="D666" s="505"/>
      <c r="E666" s="505"/>
    </row>
    <row r="667" spans="1:5" x14ac:dyDescent="0.2">
      <c r="A667" t="s">
        <v>2826</v>
      </c>
      <c r="B667">
        <v>5000</v>
      </c>
      <c r="C667">
        <v>5000</v>
      </c>
      <c r="D667" s="505"/>
      <c r="E667" s="505"/>
    </row>
    <row r="668" spans="1:5" x14ac:dyDescent="0.2">
      <c r="A668" t="s">
        <v>2827</v>
      </c>
      <c r="B668">
        <v>20000</v>
      </c>
      <c r="C668">
        <v>20000</v>
      </c>
      <c r="D668" s="505"/>
      <c r="E668" s="505"/>
    </row>
    <row r="669" spans="1:5" x14ac:dyDescent="0.2">
      <c r="A669" t="s">
        <v>2828</v>
      </c>
      <c r="C669">
        <v>15000</v>
      </c>
      <c r="D669" s="505"/>
      <c r="E669" s="505"/>
    </row>
    <row r="670" spans="1:5" x14ac:dyDescent="0.2">
      <c r="A670" t="s">
        <v>2829</v>
      </c>
      <c r="B670">
        <v>36000</v>
      </c>
      <c r="C670">
        <v>36000</v>
      </c>
      <c r="D670" s="505"/>
      <c r="E670" s="505"/>
    </row>
    <row r="671" spans="1:5" x14ac:dyDescent="0.2">
      <c r="A671" t="s">
        <v>2830</v>
      </c>
      <c r="B671">
        <v>108720</v>
      </c>
      <c r="C671">
        <v>108720</v>
      </c>
      <c r="D671" s="505"/>
      <c r="E671" s="505"/>
    </row>
    <row r="672" spans="1:5" x14ac:dyDescent="0.2">
      <c r="A672" t="s">
        <v>2831</v>
      </c>
      <c r="B672">
        <v>40000</v>
      </c>
      <c r="C672">
        <v>40000</v>
      </c>
      <c r="D672" s="505"/>
      <c r="E672" s="505"/>
    </row>
    <row r="673" spans="1:5" x14ac:dyDescent="0.2">
      <c r="A673" t="s">
        <v>2832</v>
      </c>
      <c r="B673">
        <v>10000</v>
      </c>
      <c r="C673">
        <v>10000</v>
      </c>
      <c r="D673" s="505"/>
      <c r="E673" s="505"/>
    </row>
    <row r="674" spans="1:5" x14ac:dyDescent="0.2">
      <c r="A674" t="s">
        <v>2833</v>
      </c>
      <c r="B674">
        <v>15000</v>
      </c>
      <c r="C674">
        <v>15000</v>
      </c>
      <c r="D674" s="505"/>
      <c r="E674" s="505"/>
    </row>
    <row r="675" spans="1:5" x14ac:dyDescent="0.2">
      <c r="A675" t="s">
        <v>2834</v>
      </c>
      <c r="C675">
        <v>50000</v>
      </c>
      <c r="D675" s="505"/>
      <c r="E675" s="505"/>
    </row>
    <row r="676" spans="1:5" x14ac:dyDescent="0.2">
      <c r="A676" t="s">
        <v>2835</v>
      </c>
      <c r="B676">
        <v>40000</v>
      </c>
      <c r="C676">
        <v>40000</v>
      </c>
      <c r="D676" s="505"/>
      <c r="E676" s="505"/>
    </row>
    <row r="677" spans="1:5" x14ac:dyDescent="0.2">
      <c r="A677" t="s">
        <v>2836</v>
      </c>
      <c r="B677">
        <v>40000</v>
      </c>
      <c r="C677">
        <v>40000</v>
      </c>
      <c r="D677" s="505"/>
      <c r="E677" s="505"/>
    </row>
    <row r="678" spans="1:5" x14ac:dyDescent="0.2">
      <c r="A678" t="s">
        <v>2837</v>
      </c>
      <c r="B678">
        <v>10000</v>
      </c>
      <c r="C678">
        <v>10000</v>
      </c>
      <c r="D678" s="505"/>
      <c r="E678" s="505"/>
    </row>
    <row r="679" spans="1:5" x14ac:dyDescent="0.2">
      <c r="A679" t="s">
        <v>2838</v>
      </c>
      <c r="B679">
        <v>25000</v>
      </c>
      <c r="C679">
        <v>25000</v>
      </c>
      <c r="D679" s="505"/>
      <c r="E679" s="505"/>
    </row>
    <row r="680" spans="1:5" x14ac:dyDescent="0.2">
      <c r="A680" t="s">
        <v>2839</v>
      </c>
      <c r="B680">
        <v>25000</v>
      </c>
      <c r="C680">
        <v>25000</v>
      </c>
      <c r="D680" s="505"/>
      <c r="E680" s="505"/>
    </row>
    <row r="681" spans="1:5" x14ac:dyDescent="0.2">
      <c r="A681" t="s">
        <v>2840</v>
      </c>
      <c r="B681">
        <v>118950</v>
      </c>
      <c r="C681">
        <v>118950</v>
      </c>
      <c r="D681" s="505"/>
      <c r="E681" s="505"/>
    </row>
    <row r="682" spans="1:5" x14ac:dyDescent="0.2">
      <c r="A682" t="s">
        <v>2841</v>
      </c>
      <c r="B682">
        <v>1579500</v>
      </c>
      <c r="C682">
        <v>1579500</v>
      </c>
      <c r="D682" s="505"/>
      <c r="E682" s="505"/>
    </row>
    <row r="683" spans="1:5" x14ac:dyDescent="0.2">
      <c r="A683" t="s">
        <v>2842</v>
      </c>
      <c r="B683">
        <v>130000</v>
      </c>
      <c r="C683">
        <v>130000</v>
      </c>
      <c r="D683" s="505"/>
      <c r="E683" s="505"/>
    </row>
    <row r="684" spans="1:5" x14ac:dyDescent="0.2">
      <c r="A684" t="s">
        <v>103</v>
      </c>
      <c r="D684" s="505"/>
      <c r="E684" s="505"/>
    </row>
    <row r="685" spans="1:5" x14ac:dyDescent="0.2">
      <c r="A685" t="s">
        <v>1327</v>
      </c>
      <c r="B685">
        <v>650000</v>
      </c>
      <c r="D685" s="505"/>
      <c r="E685" s="505"/>
    </row>
    <row r="686" spans="1:5" x14ac:dyDescent="0.2">
      <c r="A686" t="s">
        <v>1328</v>
      </c>
      <c r="D686" s="505"/>
      <c r="E686" s="505"/>
    </row>
    <row r="687" spans="1:5" x14ac:dyDescent="0.2">
      <c r="A687" t="s">
        <v>1329</v>
      </c>
      <c r="B687">
        <v>10000</v>
      </c>
      <c r="D687" s="505"/>
      <c r="E687" s="505"/>
    </row>
    <row r="688" spans="1:5" x14ac:dyDescent="0.2">
      <c r="A688" t="s">
        <v>1330</v>
      </c>
      <c r="B688">
        <v>110000</v>
      </c>
      <c r="D688" s="505"/>
      <c r="E688" s="505"/>
    </row>
    <row r="689" spans="1:5" x14ac:dyDescent="0.2">
      <c r="A689" t="s">
        <v>1331</v>
      </c>
      <c r="B689">
        <v>25200</v>
      </c>
      <c r="D689" s="505"/>
      <c r="E689" s="505"/>
    </row>
    <row r="690" spans="1:5" x14ac:dyDescent="0.2">
      <c r="A690" t="s">
        <v>1332</v>
      </c>
      <c r="D690" s="505"/>
      <c r="E690" s="505"/>
    </row>
    <row r="691" spans="1:5" x14ac:dyDescent="0.2">
      <c r="A691" t="s">
        <v>1333</v>
      </c>
      <c r="B691">
        <v>15000</v>
      </c>
      <c r="D691" s="505"/>
      <c r="E691" s="505"/>
    </row>
    <row r="692" spans="1:5" x14ac:dyDescent="0.2">
      <c r="A692" t="s">
        <v>1334</v>
      </c>
      <c r="B692">
        <v>20000</v>
      </c>
      <c r="D692" s="505"/>
      <c r="E692" s="505"/>
    </row>
    <row r="693" spans="1:5" x14ac:dyDescent="0.2">
      <c r="A693" t="s">
        <v>1353</v>
      </c>
      <c r="B693">
        <v>1000</v>
      </c>
      <c r="D693" s="505"/>
      <c r="E693" s="505"/>
    </row>
    <row r="694" spans="1:5" x14ac:dyDescent="0.2">
      <c r="A694" t="s">
        <v>1354</v>
      </c>
      <c r="B694">
        <v>60000</v>
      </c>
      <c r="D694" s="505"/>
      <c r="E694" s="505"/>
    </row>
    <row r="695" spans="1:5" x14ac:dyDescent="0.2">
      <c r="A695" t="s">
        <v>1355</v>
      </c>
      <c r="B695">
        <v>441286</v>
      </c>
      <c r="D695" s="505"/>
      <c r="E695" s="505"/>
    </row>
    <row r="696" spans="1:5" x14ac:dyDescent="0.2">
      <c r="A696" t="s">
        <v>1356</v>
      </c>
      <c r="D696" s="505"/>
      <c r="E696" s="505"/>
    </row>
    <row r="697" spans="1:5" x14ac:dyDescent="0.2">
      <c r="A697" t="s">
        <v>1357</v>
      </c>
      <c r="B697">
        <v>23000</v>
      </c>
      <c r="D697" s="505"/>
      <c r="E697" s="505"/>
    </row>
    <row r="698" spans="1:5" x14ac:dyDescent="0.2">
      <c r="A698" t="s">
        <v>1358</v>
      </c>
      <c r="B698">
        <v>15000</v>
      </c>
      <c r="D698" s="505"/>
      <c r="E698" s="505"/>
    </row>
    <row r="699" spans="1:5" x14ac:dyDescent="0.2">
      <c r="A699" t="s">
        <v>1359</v>
      </c>
      <c r="B699">
        <v>110000</v>
      </c>
      <c r="D699" s="505"/>
      <c r="E699" s="505"/>
    </row>
    <row r="700" spans="1:5" x14ac:dyDescent="0.2">
      <c r="A700" t="s">
        <v>1360</v>
      </c>
      <c r="B700">
        <v>25000</v>
      </c>
      <c r="D700" s="505"/>
      <c r="E700" s="505"/>
    </row>
    <row r="701" spans="1:5" x14ac:dyDescent="0.2">
      <c r="A701" t="s">
        <v>1361</v>
      </c>
      <c r="B701">
        <v>325000</v>
      </c>
      <c r="D701" s="505"/>
      <c r="E701" s="505"/>
    </row>
    <row r="702" spans="1:5" x14ac:dyDescent="0.2">
      <c r="A702" t="s">
        <v>1362</v>
      </c>
      <c r="B702">
        <v>2000</v>
      </c>
      <c r="D702" s="505"/>
      <c r="E702" s="505"/>
    </row>
    <row r="703" spans="1:5" x14ac:dyDescent="0.2">
      <c r="A703" t="s">
        <v>1363</v>
      </c>
      <c r="D703" s="505"/>
      <c r="E703" s="505"/>
    </row>
    <row r="704" spans="1:5" x14ac:dyDescent="0.2">
      <c r="A704" t="s">
        <v>1364</v>
      </c>
      <c r="D704" s="505"/>
      <c r="E704" s="505"/>
    </row>
    <row r="705" spans="1:5" x14ac:dyDescent="0.2">
      <c r="A705" t="s">
        <v>1365</v>
      </c>
      <c r="B705">
        <v>240000</v>
      </c>
      <c r="D705" s="505"/>
      <c r="E705" s="505"/>
    </row>
    <row r="706" spans="1:5" x14ac:dyDescent="0.2">
      <c r="A706" t="s">
        <v>1366</v>
      </c>
      <c r="B706">
        <v>189000</v>
      </c>
      <c r="D706" s="505"/>
      <c r="E706" s="505"/>
    </row>
    <row r="707" spans="1:5" x14ac:dyDescent="0.2">
      <c r="A707" t="s">
        <v>1367</v>
      </c>
      <c r="B707">
        <v>1147500</v>
      </c>
      <c r="D707" s="505"/>
      <c r="E707" s="505"/>
    </row>
    <row r="708" spans="1:5" x14ac:dyDescent="0.2">
      <c r="A708" t="s">
        <v>1368</v>
      </c>
      <c r="B708">
        <v>10000</v>
      </c>
      <c r="D708" s="505"/>
      <c r="E708" s="505"/>
    </row>
    <row r="709" spans="1:5" x14ac:dyDescent="0.2">
      <c r="A709" t="s">
        <v>1369</v>
      </c>
      <c r="B709">
        <v>5000</v>
      </c>
      <c r="D709" s="505"/>
      <c r="E709" s="505"/>
    </row>
    <row r="710" spans="1:5" x14ac:dyDescent="0.2">
      <c r="A710" t="s">
        <v>1370</v>
      </c>
      <c r="D710" s="505"/>
      <c r="E710" s="505"/>
    </row>
    <row r="711" spans="1:5" x14ac:dyDescent="0.2">
      <c r="A711" t="s">
        <v>1371</v>
      </c>
      <c r="D711" s="505"/>
      <c r="E711" s="505"/>
    </row>
    <row r="712" spans="1:5" x14ac:dyDescent="0.2">
      <c r="A712" t="s">
        <v>1372</v>
      </c>
      <c r="B712">
        <v>10000</v>
      </c>
      <c r="D712" s="505"/>
      <c r="E712" s="505"/>
    </row>
    <row r="713" spans="1:5" x14ac:dyDescent="0.2">
      <c r="A713" t="s">
        <v>1373</v>
      </c>
      <c r="B713">
        <v>10000</v>
      </c>
      <c r="D713" s="505"/>
      <c r="E713" s="505"/>
    </row>
    <row r="714" spans="1:5" x14ac:dyDescent="0.2">
      <c r="A714" t="s">
        <v>1374</v>
      </c>
      <c r="B714">
        <v>5000</v>
      </c>
      <c r="D714" s="505"/>
      <c r="E714" s="505"/>
    </row>
    <row r="715" spans="1:5" x14ac:dyDescent="0.2">
      <c r="A715" t="s">
        <v>1375</v>
      </c>
      <c r="B715">
        <v>5000</v>
      </c>
      <c r="D715" s="505"/>
      <c r="E715" s="505"/>
    </row>
    <row r="716" spans="1:5" x14ac:dyDescent="0.2">
      <c r="A716" t="s">
        <v>1376</v>
      </c>
      <c r="D716" s="505"/>
      <c r="E716" s="505"/>
    </row>
    <row r="717" spans="1:5" x14ac:dyDescent="0.2">
      <c r="A717" t="s">
        <v>1377</v>
      </c>
      <c r="B717">
        <v>5000</v>
      </c>
      <c r="D717" s="505"/>
      <c r="E717" s="505"/>
    </row>
    <row r="718" spans="1:5" x14ac:dyDescent="0.2">
      <c r="A718" t="s">
        <v>1378</v>
      </c>
      <c r="B718">
        <v>100000</v>
      </c>
      <c r="D718" s="505"/>
      <c r="E718" s="505"/>
    </row>
    <row r="719" spans="1:5" x14ac:dyDescent="0.2">
      <c r="A719" t="s">
        <v>1379</v>
      </c>
      <c r="B719">
        <v>10000</v>
      </c>
      <c r="D719" s="505"/>
      <c r="E719" s="505"/>
    </row>
    <row r="720" spans="1:5" x14ac:dyDescent="0.2">
      <c r="A720" t="s">
        <v>1380</v>
      </c>
      <c r="B720">
        <v>50000</v>
      </c>
      <c r="D720" s="505"/>
      <c r="E720" s="505"/>
    </row>
    <row r="721" spans="1:5" x14ac:dyDescent="0.2">
      <c r="A721" t="s">
        <v>1381</v>
      </c>
      <c r="D721" s="505"/>
      <c r="E721" s="505"/>
    </row>
    <row r="722" spans="1:5" x14ac:dyDescent="0.2">
      <c r="A722" t="s">
        <v>1382</v>
      </c>
      <c r="B722">
        <v>50000</v>
      </c>
      <c r="D722" s="505"/>
      <c r="E722" s="505"/>
    </row>
    <row r="723" spans="1:5" x14ac:dyDescent="0.2">
      <c r="A723" t="s">
        <v>1383</v>
      </c>
      <c r="B723">
        <v>10000</v>
      </c>
      <c r="D723" s="505"/>
      <c r="E723" s="505"/>
    </row>
    <row r="724" spans="1:5" x14ac:dyDescent="0.2">
      <c r="A724" t="s">
        <v>1384</v>
      </c>
      <c r="B724">
        <v>10000</v>
      </c>
      <c r="D724" s="505"/>
      <c r="E724" s="505"/>
    </row>
    <row r="725" spans="1:5" x14ac:dyDescent="0.2">
      <c r="A725" t="s">
        <v>1385</v>
      </c>
      <c r="B725">
        <v>25000</v>
      </c>
      <c r="D725" s="505"/>
      <c r="E725" s="505"/>
    </row>
    <row r="726" spans="1:5" x14ac:dyDescent="0.2">
      <c r="A726" t="s">
        <v>1386</v>
      </c>
      <c r="D726" s="505"/>
      <c r="E726" s="505"/>
    </row>
    <row r="727" spans="1:5" x14ac:dyDescent="0.2">
      <c r="A727" t="s">
        <v>1387</v>
      </c>
      <c r="B727">
        <v>15000</v>
      </c>
      <c r="D727" s="505"/>
      <c r="E727" s="505"/>
    </row>
    <row r="728" spans="1:5" x14ac:dyDescent="0.2">
      <c r="A728" t="s">
        <v>1388</v>
      </c>
      <c r="B728">
        <v>5000</v>
      </c>
      <c r="D728" s="505"/>
      <c r="E728" s="505"/>
    </row>
    <row r="729" spans="1:5" x14ac:dyDescent="0.2">
      <c r="A729" t="s">
        <v>1389</v>
      </c>
      <c r="B729">
        <v>10000</v>
      </c>
      <c r="D729" s="505"/>
      <c r="E729" s="505"/>
    </row>
    <row r="730" spans="1:5" x14ac:dyDescent="0.2">
      <c r="A730" t="s">
        <v>1390</v>
      </c>
      <c r="B730">
        <v>10000</v>
      </c>
      <c r="D730" s="505"/>
      <c r="E730" s="505"/>
    </row>
    <row r="731" spans="1:5" x14ac:dyDescent="0.2">
      <c r="A731" t="s">
        <v>1391</v>
      </c>
      <c r="B731">
        <v>10000</v>
      </c>
      <c r="D731" s="505"/>
      <c r="E731" s="505"/>
    </row>
    <row r="732" spans="1:5" x14ac:dyDescent="0.2">
      <c r="A732" t="s">
        <v>1392</v>
      </c>
      <c r="B732">
        <v>10000</v>
      </c>
      <c r="D732" s="505"/>
      <c r="E732" s="505"/>
    </row>
    <row r="733" spans="1:5" x14ac:dyDescent="0.2">
      <c r="A733" t="s">
        <v>1393</v>
      </c>
      <c r="B733">
        <v>50000</v>
      </c>
      <c r="D733" s="505"/>
      <c r="E733" s="505"/>
    </row>
    <row r="734" spans="1:5" x14ac:dyDescent="0.2">
      <c r="A734" t="s">
        <v>1394</v>
      </c>
      <c r="B734">
        <v>48000</v>
      </c>
      <c r="D734" s="505"/>
      <c r="E734" s="505"/>
    </row>
    <row r="735" spans="1:5" x14ac:dyDescent="0.2">
      <c r="A735" t="s">
        <v>1395</v>
      </c>
      <c r="B735">
        <v>21000</v>
      </c>
      <c r="D735" s="505"/>
      <c r="E735" s="505"/>
    </row>
    <row r="736" spans="1:5" x14ac:dyDescent="0.2">
      <c r="A736" t="s">
        <v>1396</v>
      </c>
      <c r="B736">
        <v>108000</v>
      </c>
      <c r="D736" s="505"/>
      <c r="E736" s="505"/>
    </row>
    <row r="737" spans="1:5" x14ac:dyDescent="0.2">
      <c r="A737" t="s">
        <v>1397</v>
      </c>
      <c r="B737">
        <v>3000</v>
      </c>
      <c r="D737" s="505"/>
      <c r="E737" s="505"/>
    </row>
    <row r="738" spans="1:5" x14ac:dyDescent="0.2">
      <c r="A738" t="s">
        <v>1398</v>
      </c>
      <c r="B738">
        <v>20000</v>
      </c>
      <c r="D738" s="505"/>
      <c r="E738" s="505"/>
    </row>
    <row r="739" spans="1:5" x14ac:dyDescent="0.2">
      <c r="A739" t="s">
        <v>1399</v>
      </c>
      <c r="B739">
        <v>20000</v>
      </c>
      <c r="D739" s="505"/>
      <c r="E739" s="505"/>
    </row>
    <row r="740" spans="1:5" x14ac:dyDescent="0.2">
      <c r="A740" t="s">
        <v>926</v>
      </c>
      <c r="D740" s="505"/>
      <c r="E740" s="505"/>
    </row>
    <row r="741" spans="1:5" x14ac:dyDescent="0.2">
      <c r="A741" t="s">
        <v>946</v>
      </c>
      <c r="C741">
        <v>170000</v>
      </c>
      <c r="D741" s="505"/>
      <c r="E741" s="505"/>
    </row>
    <row r="742" spans="1:5" x14ac:dyDescent="0.2">
      <c r="A742" t="s">
        <v>947</v>
      </c>
      <c r="C742">
        <v>17000</v>
      </c>
      <c r="D742" s="505"/>
      <c r="E742" s="505"/>
    </row>
    <row r="743" spans="1:5" x14ac:dyDescent="0.2">
      <c r="A743" t="s">
        <v>948</v>
      </c>
      <c r="D743" s="505"/>
      <c r="E743" s="505"/>
    </row>
    <row r="744" spans="1:5" x14ac:dyDescent="0.2">
      <c r="A744" t="s">
        <v>949</v>
      </c>
      <c r="D744" s="505"/>
      <c r="E744" s="505"/>
    </row>
    <row r="745" spans="1:5" x14ac:dyDescent="0.2">
      <c r="A745" t="s">
        <v>950</v>
      </c>
      <c r="C745">
        <v>630000</v>
      </c>
      <c r="D745" s="505"/>
      <c r="E745" s="505"/>
    </row>
    <row r="746" spans="1:5" x14ac:dyDescent="0.2">
      <c r="A746" t="s">
        <v>951</v>
      </c>
      <c r="C746">
        <v>235300</v>
      </c>
      <c r="D746" s="505"/>
      <c r="E746" s="505"/>
    </row>
    <row r="747" spans="1:5" x14ac:dyDescent="0.2">
      <c r="A747" t="s">
        <v>952</v>
      </c>
      <c r="C747">
        <v>165000</v>
      </c>
      <c r="D747" s="505"/>
      <c r="E747" s="505"/>
    </row>
    <row r="748" spans="1:5" x14ac:dyDescent="0.2">
      <c r="A748" t="s">
        <v>953</v>
      </c>
      <c r="C748">
        <v>210000</v>
      </c>
      <c r="D748" s="505"/>
      <c r="E748" s="505"/>
    </row>
    <row r="749" spans="1:5" x14ac:dyDescent="0.2">
      <c r="A749" t="s">
        <v>954</v>
      </c>
      <c r="C749">
        <v>70000</v>
      </c>
      <c r="D749" s="505"/>
      <c r="E749" s="505"/>
    </row>
    <row r="750" spans="1:5" x14ac:dyDescent="0.2">
      <c r="A750" t="s">
        <v>955</v>
      </c>
      <c r="C750">
        <v>50000</v>
      </c>
      <c r="D750" s="505"/>
      <c r="E750" s="505"/>
    </row>
    <row r="751" spans="1:5" x14ac:dyDescent="0.2">
      <c r="A751" t="s">
        <v>956</v>
      </c>
      <c r="C751">
        <v>36000</v>
      </c>
      <c r="D751" s="505"/>
      <c r="E751" s="505"/>
    </row>
    <row r="752" spans="1:5" x14ac:dyDescent="0.2">
      <c r="A752" t="s">
        <v>957</v>
      </c>
      <c r="C752">
        <v>3000</v>
      </c>
      <c r="D752" s="505"/>
      <c r="E752" s="505"/>
    </row>
    <row r="753" spans="1:5" x14ac:dyDescent="0.2">
      <c r="A753" t="s">
        <v>958</v>
      </c>
      <c r="C753">
        <v>15000</v>
      </c>
      <c r="D753" s="505"/>
      <c r="E753" s="505"/>
    </row>
    <row r="754" spans="1:5" x14ac:dyDescent="0.2">
      <c r="A754" t="s">
        <v>959</v>
      </c>
      <c r="C754">
        <v>25000</v>
      </c>
      <c r="D754" s="505"/>
      <c r="E754" s="505"/>
    </row>
    <row r="755" spans="1:5" x14ac:dyDescent="0.2">
      <c r="A755" t="s">
        <v>960</v>
      </c>
      <c r="C755">
        <v>25000</v>
      </c>
      <c r="D755" s="505"/>
      <c r="E755" s="505"/>
    </row>
    <row r="756" spans="1:5" x14ac:dyDescent="0.2">
      <c r="A756" t="s">
        <v>1009</v>
      </c>
      <c r="D756" s="505"/>
      <c r="E756" s="505"/>
    </row>
    <row r="757" spans="1:5" x14ac:dyDescent="0.2">
      <c r="A757" t="s">
        <v>1010</v>
      </c>
      <c r="C757">
        <v>200000</v>
      </c>
      <c r="D757" s="505"/>
      <c r="E757" s="505"/>
    </row>
    <row r="758" spans="1:5" x14ac:dyDescent="0.2">
      <c r="A758" t="s">
        <v>1011</v>
      </c>
      <c r="C758">
        <v>170000</v>
      </c>
      <c r="D758" s="505"/>
      <c r="E758" s="505"/>
    </row>
    <row r="759" spans="1:5" x14ac:dyDescent="0.2">
      <c r="A759" t="s">
        <v>1012</v>
      </c>
      <c r="C759">
        <v>24200</v>
      </c>
      <c r="D759" s="505"/>
      <c r="E759" s="505"/>
    </row>
    <row r="760" spans="1:5" x14ac:dyDescent="0.2">
      <c r="A760" t="s">
        <v>1013</v>
      </c>
      <c r="C760">
        <v>4000</v>
      </c>
      <c r="D760" s="505"/>
      <c r="E760" s="505"/>
    </row>
    <row r="761" spans="1:5" x14ac:dyDescent="0.2">
      <c r="A761" t="s">
        <v>1014</v>
      </c>
      <c r="C761">
        <v>14000</v>
      </c>
      <c r="D761" s="505"/>
      <c r="E761" s="505"/>
    </row>
    <row r="762" spans="1:5" x14ac:dyDescent="0.2">
      <c r="A762" t="s">
        <v>1015</v>
      </c>
      <c r="C762">
        <v>440000</v>
      </c>
      <c r="D762" s="505"/>
      <c r="E762" s="505"/>
    </row>
    <row r="763" spans="1:5" x14ac:dyDescent="0.2">
      <c r="A763" t="s">
        <v>1016</v>
      </c>
      <c r="D763" s="505"/>
      <c r="E763" s="505"/>
    </row>
    <row r="764" spans="1:5" x14ac:dyDescent="0.2">
      <c r="A764" t="s">
        <v>106</v>
      </c>
      <c r="D764" s="505"/>
      <c r="E764" s="505"/>
    </row>
    <row r="765" spans="1:5" x14ac:dyDescent="0.2">
      <c r="A765" t="s">
        <v>2745</v>
      </c>
      <c r="C765">
        <v>190120</v>
      </c>
      <c r="D765" s="505"/>
      <c r="E765" s="505"/>
    </row>
    <row r="766" spans="1:5" x14ac:dyDescent="0.2">
      <c r="A766" t="s">
        <v>2746</v>
      </c>
      <c r="C766">
        <v>46200</v>
      </c>
      <c r="D766" s="505"/>
      <c r="E766" s="505"/>
    </row>
    <row r="767" spans="1:5" x14ac:dyDescent="0.2">
      <c r="A767" t="s">
        <v>2747</v>
      </c>
      <c r="D767" s="505"/>
      <c r="E767" s="505"/>
    </row>
    <row r="768" spans="1:5" x14ac:dyDescent="0.2">
      <c r="A768" t="s">
        <v>2748</v>
      </c>
      <c r="C768">
        <v>22200</v>
      </c>
      <c r="D768" s="505"/>
      <c r="E768" s="505"/>
    </row>
    <row r="769" spans="1:5" x14ac:dyDescent="0.2">
      <c r="A769" t="s">
        <v>2749</v>
      </c>
      <c r="D769" s="505"/>
      <c r="E769" s="505"/>
    </row>
    <row r="770" spans="1:5" x14ac:dyDescent="0.2">
      <c r="A770" t="s">
        <v>2750</v>
      </c>
      <c r="D770" s="505"/>
      <c r="E770" s="505"/>
    </row>
    <row r="771" spans="1:5" x14ac:dyDescent="0.2">
      <c r="A771" t="s">
        <v>2751</v>
      </c>
      <c r="C771">
        <v>15000</v>
      </c>
      <c r="D771" s="505"/>
      <c r="E771" s="505"/>
    </row>
    <row r="772" spans="1:5" x14ac:dyDescent="0.2">
      <c r="A772" t="s">
        <v>2752</v>
      </c>
      <c r="C772">
        <v>15000</v>
      </c>
      <c r="D772" s="505"/>
      <c r="E772" s="505"/>
    </row>
    <row r="773" spans="1:5" x14ac:dyDescent="0.2">
      <c r="A773" t="s">
        <v>2753</v>
      </c>
      <c r="C773">
        <v>100000</v>
      </c>
      <c r="D773" s="505"/>
      <c r="E773" s="505"/>
    </row>
    <row r="774" spans="1:5" x14ac:dyDescent="0.2">
      <c r="A774" t="s">
        <v>2754</v>
      </c>
      <c r="D774" s="505"/>
      <c r="E774" s="505"/>
    </row>
    <row r="775" spans="1:5" x14ac:dyDescent="0.2">
      <c r="A775" t="s">
        <v>2755</v>
      </c>
      <c r="C775">
        <v>30000</v>
      </c>
      <c r="D775" s="505"/>
      <c r="E775" s="505"/>
    </row>
    <row r="776" spans="1:5" x14ac:dyDescent="0.2">
      <c r="A776" t="s">
        <v>2756</v>
      </c>
      <c r="C776">
        <v>22680</v>
      </c>
      <c r="D776" s="505"/>
      <c r="E776" s="505"/>
    </row>
    <row r="777" spans="1:5" x14ac:dyDescent="0.2">
      <c r="A777" t="s">
        <v>2757</v>
      </c>
      <c r="C777">
        <v>27160</v>
      </c>
      <c r="D777" s="505"/>
      <c r="E777" s="505"/>
    </row>
    <row r="778" spans="1:5" x14ac:dyDescent="0.2">
      <c r="A778" t="s">
        <v>2758</v>
      </c>
      <c r="C778">
        <v>13500</v>
      </c>
      <c r="D778" s="505"/>
      <c r="E778" s="505"/>
    </row>
    <row r="779" spans="1:5" x14ac:dyDescent="0.2">
      <c r="A779" t="s">
        <v>2759</v>
      </c>
      <c r="C779">
        <v>27000</v>
      </c>
      <c r="D779" s="505"/>
      <c r="E779" s="505"/>
    </row>
    <row r="780" spans="1:5" x14ac:dyDescent="0.2">
      <c r="A780" t="s">
        <v>2760</v>
      </c>
      <c r="C780">
        <v>29946</v>
      </c>
      <c r="D780" s="505"/>
      <c r="E780" s="505"/>
    </row>
    <row r="781" spans="1:5" x14ac:dyDescent="0.2">
      <c r="A781" t="s">
        <v>2761</v>
      </c>
      <c r="C781">
        <v>144240</v>
      </c>
      <c r="D781" s="505"/>
      <c r="E781" s="505"/>
    </row>
    <row r="782" spans="1:5" x14ac:dyDescent="0.2">
      <c r="A782" t="s">
        <v>2762</v>
      </c>
      <c r="D782" s="505"/>
      <c r="E782" s="505"/>
    </row>
    <row r="783" spans="1:5" x14ac:dyDescent="0.2">
      <c r="A783" t="s">
        <v>2763</v>
      </c>
      <c r="D783" s="505"/>
      <c r="E783" s="505"/>
    </row>
    <row r="784" spans="1:5" x14ac:dyDescent="0.2">
      <c r="A784" t="s">
        <v>2764</v>
      </c>
      <c r="C784">
        <v>50000</v>
      </c>
      <c r="D784" s="505"/>
      <c r="E784" s="505"/>
    </row>
    <row r="785" spans="1:5" x14ac:dyDescent="0.2">
      <c r="A785" t="s">
        <v>2765</v>
      </c>
      <c r="C785">
        <v>100000</v>
      </c>
      <c r="D785" s="505"/>
      <c r="E785" s="505"/>
    </row>
    <row r="786" spans="1:5" x14ac:dyDescent="0.2">
      <c r="A786" t="s">
        <v>2766</v>
      </c>
      <c r="D786" s="505"/>
      <c r="E786" s="505"/>
    </row>
    <row r="787" spans="1:5" x14ac:dyDescent="0.2">
      <c r="A787" t="s">
        <v>2767</v>
      </c>
      <c r="D787" s="505"/>
      <c r="E787" s="505"/>
    </row>
    <row r="788" spans="1:5" x14ac:dyDescent="0.2">
      <c r="A788" t="s">
        <v>2768</v>
      </c>
      <c r="D788" s="505"/>
      <c r="E788" s="505"/>
    </row>
    <row r="789" spans="1:5" x14ac:dyDescent="0.2">
      <c r="A789" t="s">
        <v>2769</v>
      </c>
      <c r="D789" s="505"/>
      <c r="E789" s="505"/>
    </row>
    <row r="790" spans="1:5" x14ac:dyDescent="0.2">
      <c r="A790" t="s">
        <v>107</v>
      </c>
      <c r="D790" s="505"/>
      <c r="E790" s="505"/>
    </row>
    <row r="791" spans="1:5" x14ac:dyDescent="0.2">
      <c r="A791" t="s">
        <v>526</v>
      </c>
      <c r="B791">
        <v>192000</v>
      </c>
      <c r="D791" s="505"/>
      <c r="E791" s="505"/>
    </row>
    <row r="792" spans="1:5" x14ac:dyDescent="0.2">
      <c r="A792" t="s">
        <v>527</v>
      </c>
      <c r="B792">
        <v>351000</v>
      </c>
      <c r="D792" s="505"/>
      <c r="E792" s="505"/>
    </row>
    <row r="793" spans="1:5" x14ac:dyDescent="0.2">
      <c r="A793" t="s">
        <v>528</v>
      </c>
      <c r="B793">
        <v>156800</v>
      </c>
      <c r="D793" s="505"/>
      <c r="E793" s="505"/>
    </row>
    <row r="794" spans="1:5" x14ac:dyDescent="0.2">
      <c r="A794" t="s">
        <v>529</v>
      </c>
      <c r="B794">
        <v>1100</v>
      </c>
      <c r="D794" s="505"/>
      <c r="E794" s="505"/>
    </row>
    <row r="795" spans="1:5" x14ac:dyDescent="0.2">
      <c r="A795" t="s">
        <v>530</v>
      </c>
      <c r="B795">
        <v>9000</v>
      </c>
      <c r="D795" s="505"/>
      <c r="E795" s="505"/>
    </row>
    <row r="796" spans="1:5" x14ac:dyDescent="0.2">
      <c r="A796" t="s">
        <v>531</v>
      </c>
      <c r="B796">
        <v>3840</v>
      </c>
      <c r="D796" s="505"/>
      <c r="E796" s="505"/>
    </row>
    <row r="797" spans="1:5" x14ac:dyDescent="0.2">
      <c r="A797" t="s">
        <v>532</v>
      </c>
      <c r="D797" s="505"/>
      <c r="E797" s="505"/>
    </row>
    <row r="798" spans="1:5" x14ac:dyDescent="0.2">
      <c r="A798" t="s">
        <v>533</v>
      </c>
      <c r="B798">
        <v>1600</v>
      </c>
      <c r="D798" s="505"/>
      <c r="E798" s="505"/>
    </row>
    <row r="799" spans="1:5" x14ac:dyDescent="0.2">
      <c r="A799" t="s">
        <v>534</v>
      </c>
      <c r="B799">
        <v>800</v>
      </c>
      <c r="D799" s="505"/>
      <c r="E799" s="505"/>
    </row>
    <row r="800" spans="1:5" x14ac:dyDescent="0.2">
      <c r="A800" t="s">
        <v>535</v>
      </c>
      <c r="B800">
        <v>600</v>
      </c>
      <c r="D800" s="505"/>
      <c r="E800" s="505"/>
    </row>
    <row r="801" spans="1:5" x14ac:dyDescent="0.2">
      <c r="A801" t="s">
        <v>536</v>
      </c>
      <c r="B801">
        <v>1000</v>
      </c>
      <c r="D801" s="505"/>
      <c r="E801" s="505"/>
    </row>
    <row r="802" spans="1:5" x14ac:dyDescent="0.2">
      <c r="A802" t="s">
        <v>537</v>
      </c>
      <c r="B802">
        <v>14000</v>
      </c>
      <c r="D802" s="505"/>
      <c r="E802" s="505"/>
    </row>
    <row r="803" spans="1:5" x14ac:dyDescent="0.2">
      <c r="A803" t="s">
        <v>538</v>
      </c>
      <c r="B803">
        <v>224000</v>
      </c>
      <c r="D803" s="505"/>
      <c r="E803" s="505"/>
    </row>
    <row r="804" spans="1:5" x14ac:dyDescent="0.2">
      <c r="A804" t="s">
        <v>539</v>
      </c>
      <c r="D804" s="505"/>
      <c r="E804" s="505"/>
    </row>
    <row r="805" spans="1:5" x14ac:dyDescent="0.2">
      <c r="A805" t="s">
        <v>540</v>
      </c>
      <c r="D805" s="505"/>
      <c r="E805" s="505"/>
    </row>
    <row r="806" spans="1:5" x14ac:dyDescent="0.2">
      <c r="A806" t="s">
        <v>541</v>
      </c>
      <c r="B806">
        <v>25000</v>
      </c>
      <c r="D806" s="505"/>
      <c r="E806" s="505"/>
    </row>
    <row r="807" spans="1:5" x14ac:dyDescent="0.2">
      <c r="A807" t="s">
        <v>542</v>
      </c>
      <c r="B807">
        <v>3850</v>
      </c>
      <c r="D807" s="505"/>
      <c r="E807" s="505"/>
    </row>
    <row r="808" spans="1:5" x14ac:dyDescent="0.2">
      <c r="A808" t="s">
        <v>543</v>
      </c>
      <c r="B808">
        <v>3000</v>
      </c>
      <c r="D808" s="505"/>
      <c r="E808" s="505"/>
    </row>
    <row r="809" spans="1:5" x14ac:dyDescent="0.2">
      <c r="A809" t="s">
        <v>544</v>
      </c>
      <c r="D809" s="505"/>
      <c r="E809" s="505"/>
    </row>
    <row r="810" spans="1:5" x14ac:dyDescent="0.2">
      <c r="A810" t="s">
        <v>545</v>
      </c>
      <c r="D810" s="505"/>
      <c r="E810" s="505"/>
    </row>
    <row r="811" spans="1:5" x14ac:dyDescent="0.2">
      <c r="A811" t="s">
        <v>546</v>
      </c>
      <c r="B811">
        <v>2000</v>
      </c>
      <c r="D811" s="505"/>
      <c r="E811" s="505"/>
    </row>
    <row r="812" spans="1:5" x14ac:dyDescent="0.2">
      <c r="A812" t="s">
        <v>547</v>
      </c>
      <c r="B812">
        <v>90000</v>
      </c>
      <c r="D812" s="505"/>
      <c r="E812" s="505"/>
    </row>
    <row r="813" spans="1:5" x14ac:dyDescent="0.2">
      <c r="A813" t="s">
        <v>548</v>
      </c>
      <c r="B813">
        <v>5000</v>
      </c>
      <c r="D813" s="505"/>
      <c r="E813" s="505"/>
    </row>
    <row r="814" spans="1:5" x14ac:dyDescent="0.2">
      <c r="A814" t="s">
        <v>549</v>
      </c>
      <c r="B814">
        <v>8800</v>
      </c>
      <c r="D814" s="505"/>
      <c r="E814" s="505"/>
    </row>
    <row r="815" spans="1:5" x14ac:dyDescent="0.2">
      <c r="A815" t="s">
        <v>550</v>
      </c>
      <c r="D815" s="505"/>
      <c r="E815" s="505"/>
    </row>
    <row r="816" spans="1:5" x14ac:dyDescent="0.2">
      <c r="A816" t="s">
        <v>551</v>
      </c>
      <c r="D816" s="505"/>
      <c r="E816" s="505"/>
    </row>
    <row r="817" spans="1:5" x14ac:dyDescent="0.2">
      <c r="A817" t="s">
        <v>552</v>
      </c>
      <c r="B817">
        <v>3840</v>
      </c>
      <c r="D817" s="505"/>
      <c r="E817" s="505"/>
    </row>
    <row r="818" spans="1:5" x14ac:dyDescent="0.2">
      <c r="A818" t="s">
        <v>553</v>
      </c>
      <c r="B818">
        <v>3840</v>
      </c>
      <c r="D818" s="505"/>
      <c r="E818" s="505"/>
    </row>
    <row r="819" spans="1:5" x14ac:dyDescent="0.2">
      <c r="A819" t="s">
        <v>554</v>
      </c>
      <c r="D819" s="505"/>
      <c r="E819" s="505"/>
    </row>
    <row r="820" spans="1:5" x14ac:dyDescent="0.2">
      <c r="A820" t="s">
        <v>555</v>
      </c>
      <c r="D820" s="505"/>
      <c r="E820" s="505"/>
    </row>
    <row r="821" spans="1:5" x14ac:dyDescent="0.2">
      <c r="A821" t="s">
        <v>556</v>
      </c>
      <c r="D821" s="505"/>
      <c r="E821" s="505"/>
    </row>
    <row r="822" spans="1:5" x14ac:dyDescent="0.2">
      <c r="A822" t="s">
        <v>557</v>
      </c>
      <c r="D822" s="505"/>
      <c r="E822" s="505"/>
    </row>
    <row r="823" spans="1:5" x14ac:dyDescent="0.2">
      <c r="A823" t="s">
        <v>558</v>
      </c>
      <c r="B823">
        <v>33600</v>
      </c>
      <c r="D823" s="505"/>
      <c r="E823" s="505"/>
    </row>
    <row r="824" spans="1:5" x14ac:dyDescent="0.2">
      <c r="A824" t="s">
        <v>559</v>
      </c>
      <c r="B824">
        <v>38400</v>
      </c>
      <c r="D824" s="505"/>
      <c r="E824" s="505"/>
    </row>
    <row r="825" spans="1:5" x14ac:dyDescent="0.2">
      <c r="A825" t="s">
        <v>560</v>
      </c>
      <c r="B825">
        <v>15000</v>
      </c>
      <c r="D825" s="505"/>
      <c r="E825" s="505"/>
    </row>
    <row r="826" spans="1:5" x14ac:dyDescent="0.2">
      <c r="A826" t="s">
        <v>561</v>
      </c>
      <c r="B826">
        <v>5000</v>
      </c>
      <c r="D826" s="505"/>
      <c r="E826" s="505"/>
    </row>
    <row r="827" spans="1:5" x14ac:dyDescent="0.2">
      <c r="A827" t="s">
        <v>562</v>
      </c>
      <c r="B827">
        <v>0</v>
      </c>
      <c r="D827" s="505"/>
      <c r="E827" s="505"/>
    </row>
    <row r="828" spans="1:5" x14ac:dyDescent="0.2">
      <c r="A828" t="s">
        <v>563</v>
      </c>
      <c r="B828">
        <v>75000</v>
      </c>
      <c r="D828" s="505"/>
      <c r="E828" s="505"/>
    </row>
    <row r="829" spans="1:5" x14ac:dyDescent="0.2">
      <c r="A829" t="s">
        <v>564</v>
      </c>
      <c r="B829">
        <v>0</v>
      </c>
      <c r="D829" s="505"/>
      <c r="E829" s="505"/>
    </row>
    <row r="830" spans="1:5" x14ac:dyDescent="0.2">
      <c r="A830" t="s">
        <v>565</v>
      </c>
      <c r="B830">
        <v>25000</v>
      </c>
      <c r="D830" s="505"/>
      <c r="E830" s="505"/>
    </row>
    <row r="831" spans="1:5" x14ac:dyDescent="0.2">
      <c r="A831" t="s">
        <v>566</v>
      </c>
      <c r="B831">
        <v>25000</v>
      </c>
      <c r="D831" s="505"/>
      <c r="E831" s="505"/>
    </row>
    <row r="832" spans="1:5" x14ac:dyDescent="0.2">
      <c r="A832" t="s">
        <v>567</v>
      </c>
      <c r="B832">
        <v>25000</v>
      </c>
      <c r="D832" s="505"/>
      <c r="E832" s="505"/>
    </row>
    <row r="833" spans="1:5" x14ac:dyDescent="0.2">
      <c r="A833" t="s">
        <v>568</v>
      </c>
      <c r="B833">
        <v>25000</v>
      </c>
      <c r="D833" s="505"/>
      <c r="E833" s="505"/>
    </row>
    <row r="834" spans="1:5" x14ac:dyDescent="0.2">
      <c r="A834" t="s">
        <v>569</v>
      </c>
      <c r="B834">
        <v>25000</v>
      </c>
      <c r="D834" s="505"/>
      <c r="E834" s="505"/>
    </row>
    <row r="835" spans="1:5" x14ac:dyDescent="0.2">
      <c r="A835" t="s">
        <v>570</v>
      </c>
      <c r="B835">
        <v>60000</v>
      </c>
      <c r="D835" s="505"/>
      <c r="E835" s="505"/>
    </row>
    <row r="836" spans="1:5" x14ac:dyDescent="0.2">
      <c r="A836" t="s">
        <v>571</v>
      </c>
      <c r="B836">
        <v>25000</v>
      </c>
      <c r="D836" s="505"/>
      <c r="E836" s="505"/>
    </row>
    <row r="837" spans="1:5" x14ac:dyDescent="0.2">
      <c r="A837" t="s">
        <v>572</v>
      </c>
      <c r="B837">
        <v>1000</v>
      </c>
      <c r="D837" s="505"/>
      <c r="E837" s="505"/>
    </row>
    <row r="838" spans="1:5" x14ac:dyDescent="0.2">
      <c r="A838" t="s">
        <v>573</v>
      </c>
      <c r="B838">
        <v>250800</v>
      </c>
      <c r="D838" s="505"/>
      <c r="E838" s="505"/>
    </row>
    <row r="839" spans="1:5" x14ac:dyDescent="0.2">
      <c r="A839" t="s">
        <v>574</v>
      </c>
      <c r="B839">
        <v>22000</v>
      </c>
      <c r="D839" s="505"/>
      <c r="E839" s="505"/>
    </row>
    <row r="840" spans="1:5" x14ac:dyDescent="0.2">
      <c r="A840" t="s">
        <v>575</v>
      </c>
      <c r="B840">
        <v>292500</v>
      </c>
      <c r="D840" s="505"/>
      <c r="E840" s="505"/>
    </row>
    <row r="841" spans="1:5" x14ac:dyDescent="0.2">
      <c r="A841" t="s">
        <v>576</v>
      </c>
      <c r="B841">
        <v>869500</v>
      </c>
      <c r="D841" s="505"/>
      <c r="E841" s="505"/>
    </row>
    <row r="842" spans="1:5" x14ac:dyDescent="0.2">
      <c r="A842" t="s">
        <v>577</v>
      </c>
      <c r="B842">
        <v>0</v>
      </c>
      <c r="D842" s="505"/>
      <c r="E842" s="505"/>
    </row>
    <row r="843" spans="1:5" x14ac:dyDescent="0.2">
      <c r="A843" t="s">
        <v>578</v>
      </c>
      <c r="B843">
        <v>5000</v>
      </c>
      <c r="D843" s="505"/>
      <c r="E843" s="505"/>
    </row>
    <row r="844" spans="1:5" x14ac:dyDescent="0.2">
      <c r="A844" t="s">
        <v>579</v>
      </c>
      <c r="B844">
        <v>14400</v>
      </c>
      <c r="D844" s="505"/>
      <c r="E844" s="505"/>
    </row>
    <row r="845" spans="1:5" x14ac:dyDescent="0.2">
      <c r="A845" t="s">
        <v>710</v>
      </c>
      <c r="B845">
        <v>3840</v>
      </c>
      <c r="D845" s="505"/>
      <c r="E845" s="505"/>
    </row>
    <row r="846" spans="1:5" x14ac:dyDescent="0.2">
      <c r="A846" t="s">
        <v>712</v>
      </c>
      <c r="B846">
        <v>60000</v>
      </c>
      <c r="D846" s="505"/>
      <c r="E846" s="505"/>
    </row>
    <row r="847" spans="1:5" x14ac:dyDescent="0.2">
      <c r="A847" t="s">
        <v>2601</v>
      </c>
      <c r="D847" s="505"/>
      <c r="E847" s="505"/>
    </row>
    <row r="848" spans="1:5" x14ac:dyDescent="0.2">
      <c r="A848" t="s">
        <v>2613</v>
      </c>
      <c r="B848">
        <v>19500</v>
      </c>
      <c r="C848">
        <v>19500</v>
      </c>
      <c r="D848" s="505"/>
      <c r="E848" s="505"/>
    </row>
    <row r="849" spans="1:5" x14ac:dyDescent="0.2">
      <c r="A849" t="s">
        <v>2614</v>
      </c>
      <c r="D849" s="505"/>
      <c r="E849" s="505"/>
    </row>
    <row r="850" spans="1:5" x14ac:dyDescent="0.2">
      <c r="A850" t="s">
        <v>2615</v>
      </c>
      <c r="B850">
        <v>1170</v>
      </c>
      <c r="C850">
        <v>1170</v>
      </c>
      <c r="D850" s="505"/>
      <c r="E850" s="505"/>
    </row>
    <row r="851" spans="1:5" x14ac:dyDescent="0.2">
      <c r="A851" t="s">
        <v>2616</v>
      </c>
      <c r="B851">
        <v>3120</v>
      </c>
      <c r="C851">
        <v>3120</v>
      </c>
      <c r="D851" s="505"/>
      <c r="E851" s="505"/>
    </row>
    <row r="852" spans="1:5" x14ac:dyDescent="0.2">
      <c r="A852" t="s">
        <v>2617</v>
      </c>
      <c r="D852" s="505"/>
      <c r="E852" s="505"/>
    </row>
    <row r="853" spans="1:5" x14ac:dyDescent="0.2">
      <c r="A853" t="s">
        <v>2618</v>
      </c>
      <c r="B853">
        <v>50250</v>
      </c>
      <c r="C853">
        <v>50250</v>
      </c>
      <c r="D853" s="505"/>
      <c r="E853" s="505"/>
    </row>
    <row r="854" spans="1:5" x14ac:dyDescent="0.2">
      <c r="A854" t="s">
        <v>2619</v>
      </c>
      <c r="B854">
        <v>15000</v>
      </c>
      <c r="C854">
        <v>15000</v>
      </c>
      <c r="D854" s="505"/>
      <c r="E854" s="505"/>
    </row>
    <row r="855" spans="1:5" x14ac:dyDescent="0.2">
      <c r="A855" t="s">
        <v>2620</v>
      </c>
      <c r="B855">
        <v>164250</v>
      </c>
      <c r="C855">
        <v>164250</v>
      </c>
      <c r="D855" s="505"/>
      <c r="E855" s="505"/>
    </row>
    <row r="856" spans="1:5" x14ac:dyDescent="0.2">
      <c r="A856" t="s">
        <v>2621</v>
      </c>
      <c r="B856">
        <v>31680</v>
      </c>
      <c r="C856">
        <v>31680</v>
      </c>
      <c r="D856" s="505"/>
      <c r="E856" s="505"/>
    </row>
    <row r="857" spans="1:5" x14ac:dyDescent="0.2">
      <c r="A857" t="s">
        <v>2622</v>
      </c>
      <c r="B857">
        <v>50000</v>
      </c>
      <c r="C857">
        <v>50000</v>
      </c>
      <c r="D857" s="505"/>
      <c r="E857" s="505"/>
    </row>
    <row r="858" spans="1:5" x14ac:dyDescent="0.2">
      <c r="A858" t="s">
        <v>2623</v>
      </c>
      <c r="B858">
        <v>49000</v>
      </c>
      <c r="C858">
        <v>49000</v>
      </c>
      <c r="D858" s="505"/>
      <c r="E858" s="505"/>
    </row>
    <row r="859" spans="1:5" x14ac:dyDescent="0.2">
      <c r="A859" t="s">
        <v>2624</v>
      </c>
      <c r="B859">
        <v>225000</v>
      </c>
      <c r="C859">
        <v>225000</v>
      </c>
      <c r="D859" s="505"/>
      <c r="E859" s="505"/>
    </row>
    <row r="860" spans="1:5" x14ac:dyDescent="0.2">
      <c r="A860" t="s">
        <v>2625</v>
      </c>
      <c r="B860">
        <v>75000</v>
      </c>
      <c r="C860">
        <v>75000</v>
      </c>
      <c r="D860" s="505"/>
      <c r="E860" s="505"/>
    </row>
    <row r="861" spans="1:5" x14ac:dyDescent="0.2">
      <c r="A861" t="s">
        <v>2626</v>
      </c>
      <c r="D861" s="505"/>
      <c r="E861" s="505"/>
    </row>
    <row r="862" spans="1:5" x14ac:dyDescent="0.2">
      <c r="A862" t="s">
        <v>2627</v>
      </c>
      <c r="B862">
        <v>20000</v>
      </c>
      <c r="C862">
        <v>20000</v>
      </c>
      <c r="D862" s="505"/>
      <c r="E862" s="505"/>
    </row>
    <row r="863" spans="1:5" x14ac:dyDescent="0.2">
      <c r="A863" t="s">
        <v>2628</v>
      </c>
      <c r="B863">
        <v>10000</v>
      </c>
      <c r="C863">
        <v>10000</v>
      </c>
      <c r="D863" s="505"/>
      <c r="E863" s="505"/>
    </row>
    <row r="864" spans="1:5" x14ac:dyDescent="0.2">
      <c r="A864" t="s">
        <v>2629</v>
      </c>
      <c r="B864">
        <v>10000</v>
      </c>
      <c r="C864">
        <v>10000</v>
      </c>
      <c r="D864" s="505"/>
      <c r="E864" s="505"/>
    </row>
    <row r="865" spans="1:5" x14ac:dyDescent="0.2">
      <c r="A865" t="s">
        <v>2630</v>
      </c>
      <c r="B865">
        <v>18000</v>
      </c>
      <c r="C865">
        <v>18000</v>
      </c>
      <c r="D865" s="505"/>
      <c r="E865" s="505"/>
    </row>
    <row r="866" spans="1:5" x14ac:dyDescent="0.2">
      <c r="A866" t="s">
        <v>2631</v>
      </c>
      <c r="B866">
        <v>548130</v>
      </c>
      <c r="C866">
        <v>548130</v>
      </c>
      <c r="D866" s="505"/>
      <c r="E866" s="505"/>
    </row>
    <row r="867" spans="1:5" x14ac:dyDescent="0.2">
      <c r="A867" t="s">
        <v>2632</v>
      </c>
      <c r="C867">
        <v>100000</v>
      </c>
      <c r="D867" s="505"/>
      <c r="E867" s="505"/>
    </row>
    <row r="868" spans="1:5" x14ac:dyDescent="0.2">
      <c r="A868" t="s">
        <v>2633</v>
      </c>
      <c r="B868">
        <v>100000</v>
      </c>
      <c r="C868">
        <v>100000</v>
      </c>
      <c r="D868" s="505"/>
      <c r="E868" s="505"/>
    </row>
    <row r="869" spans="1:5" x14ac:dyDescent="0.2">
      <c r="A869" t="s">
        <v>2634</v>
      </c>
      <c r="B869">
        <v>40000</v>
      </c>
      <c r="C869">
        <v>40000</v>
      </c>
      <c r="D869" s="505"/>
      <c r="E869" s="505"/>
    </row>
    <row r="870" spans="1:5" x14ac:dyDescent="0.2">
      <c r="A870" t="s">
        <v>2635</v>
      </c>
      <c r="D870" s="505"/>
      <c r="E870" s="505"/>
    </row>
    <row r="871" spans="1:5" x14ac:dyDescent="0.2">
      <c r="A871" t="s">
        <v>2636</v>
      </c>
      <c r="B871">
        <v>221100</v>
      </c>
      <c r="C871">
        <v>221100</v>
      </c>
      <c r="D871" s="505"/>
      <c r="E871" s="505"/>
    </row>
    <row r="872" spans="1:5" x14ac:dyDescent="0.2">
      <c r="A872" t="s">
        <v>2637</v>
      </c>
      <c r="B872">
        <v>66000</v>
      </c>
      <c r="C872">
        <v>66000</v>
      </c>
      <c r="D872" s="505"/>
      <c r="E872" s="505"/>
    </row>
    <row r="873" spans="1:5" x14ac:dyDescent="0.2">
      <c r="A873" t="s">
        <v>2638</v>
      </c>
      <c r="B873">
        <v>328500</v>
      </c>
      <c r="C873">
        <v>328500</v>
      </c>
      <c r="D873" s="505"/>
      <c r="E873" s="505"/>
    </row>
    <row r="874" spans="1:5" x14ac:dyDescent="0.2">
      <c r="A874" t="s">
        <v>2639</v>
      </c>
      <c r="D874" s="505"/>
      <c r="E874" s="505"/>
    </row>
    <row r="875" spans="1:5" x14ac:dyDescent="0.2">
      <c r="A875" t="s">
        <v>2640</v>
      </c>
      <c r="D875" s="505"/>
      <c r="E875" s="505"/>
    </row>
    <row r="876" spans="1:5" x14ac:dyDescent="0.2">
      <c r="A876" t="s">
        <v>2641</v>
      </c>
      <c r="B876">
        <v>40000</v>
      </c>
      <c r="C876">
        <v>40000</v>
      </c>
      <c r="D876" s="505"/>
      <c r="E876" s="505"/>
    </row>
    <row r="877" spans="1:5" x14ac:dyDescent="0.2">
      <c r="A877" t="s">
        <v>2642</v>
      </c>
      <c r="D877" s="505"/>
      <c r="E877" s="505"/>
    </row>
    <row r="878" spans="1:5" x14ac:dyDescent="0.2">
      <c r="A878" t="s">
        <v>2643</v>
      </c>
      <c r="D878" s="505"/>
      <c r="E878" s="505"/>
    </row>
    <row r="879" spans="1:5" x14ac:dyDescent="0.2">
      <c r="A879" t="s">
        <v>2644</v>
      </c>
      <c r="B879">
        <v>25000</v>
      </c>
      <c r="C879">
        <v>25000</v>
      </c>
      <c r="D879" s="505"/>
      <c r="E879" s="505"/>
    </row>
    <row r="880" spans="1:5" x14ac:dyDescent="0.2">
      <c r="A880" t="s">
        <v>2645</v>
      </c>
      <c r="D880" s="505"/>
      <c r="E880" s="505"/>
    </row>
    <row r="881" spans="1:5" x14ac:dyDescent="0.2">
      <c r="A881" t="s">
        <v>2646</v>
      </c>
      <c r="D881" s="505"/>
      <c r="E881" s="505"/>
    </row>
    <row r="882" spans="1:5" x14ac:dyDescent="0.2">
      <c r="A882" t="s">
        <v>2647</v>
      </c>
      <c r="D882" s="505"/>
      <c r="E882" s="505"/>
    </row>
    <row r="883" spans="1:5" x14ac:dyDescent="0.2">
      <c r="A883" t="s">
        <v>2648</v>
      </c>
      <c r="D883" s="505"/>
      <c r="E883" s="505"/>
    </row>
    <row r="884" spans="1:5" x14ac:dyDescent="0.2">
      <c r="A884" t="s">
        <v>2649</v>
      </c>
      <c r="D884" s="505"/>
      <c r="E884" s="505"/>
    </row>
    <row r="885" spans="1:5" x14ac:dyDescent="0.2">
      <c r="A885" t="s">
        <v>2650</v>
      </c>
      <c r="B885">
        <v>150000</v>
      </c>
      <c r="C885">
        <v>150000</v>
      </c>
      <c r="D885" s="505"/>
      <c r="E885" s="505"/>
    </row>
    <row r="886" spans="1:5" x14ac:dyDescent="0.2">
      <c r="A886" t="s">
        <v>2651</v>
      </c>
      <c r="B886">
        <v>15000</v>
      </c>
      <c r="C886">
        <v>15000</v>
      </c>
      <c r="D886" s="505"/>
      <c r="E886" s="505"/>
    </row>
    <row r="887" spans="1:5" x14ac:dyDescent="0.2">
      <c r="A887" t="s">
        <v>2652</v>
      </c>
      <c r="B887">
        <v>5000</v>
      </c>
      <c r="C887">
        <v>5000</v>
      </c>
      <c r="D887" s="505"/>
      <c r="E887" s="505"/>
    </row>
    <row r="888" spans="1:5" x14ac:dyDescent="0.2">
      <c r="A888" t="s">
        <v>2653</v>
      </c>
      <c r="B888">
        <v>200000</v>
      </c>
      <c r="C888">
        <v>200000</v>
      </c>
      <c r="D888" s="505"/>
      <c r="E888" s="505"/>
    </row>
    <row r="889" spans="1:5" x14ac:dyDescent="0.2">
      <c r="A889" t="s">
        <v>2654</v>
      </c>
      <c r="B889">
        <v>50000</v>
      </c>
      <c r="C889">
        <v>50000</v>
      </c>
      <c r="D889" s="505"/>
      <c r="E889" s="505"/>
    </row>
    <row r="890" spans="1:5" x14ac:dyDescent="0.2">
      <c r="A890" t="s">
        <v>2655</v>
      </c>
      <c r="B890">
        <v>15000</v>
      </c>
      <c r="C890">
        <v>15000</v>
      </c>
      <c r="D890" s="505"/>
      <c r="E890" s="505"/>
    </row>
    <row r="891" spans="1:5" x14ac:dyDescent="0.2">
      <c r="A891" t="s">
        <v>2656</v>
      </c>
      <c r="B891">
        <v>10000</v>
      </c>
      <c r="C891">
        <v>10000</v>
      </c>
      <c r="D891" s="505"/>
      <c r="E891" s="505"/>
    </row>
    <row r="892" spans="1:5" x14ac:dyDescent="0.2">
      <c r="A892" t="s">
        <v>2657</v>
      </c>
      <c r="B892">
        <v>44000</v>
      </c>
      <c r="C892">
        <v>44000</v>
      </c>
      <c r="D892" s="505"/>
      <c r="E892" s="505"/>
    </row>
    <row r="893" spans="1:5" x14ac:dyDescent="0.2">
      <c r="A893" t="s">
        <v>2658</v>
      </c>
      <c r="B893">
        <v>15000</v>
      </c>
      <c r="C893">
        <v>15000</v>
      </c>
      <c r="D893" s="505"/>
      <c r="E893" s="505"/>
    </row>
    <row r="894" spans="1:5" x14ac:dyDescent="0.2">
      <c r="A894" t="s">
        <v>2659</v>
      </c>
      <c r="B894">
        <v>15000</v>
      </c>
      <c r="C894">
        <v>15000</v>
      </c>
      <c r="D894" s="505"/>
      <c r="E894" s="505"/>
    </row>
    <row r="895" spans="1:5" x14ac:dyDescent="0.2">
      <c r="A895" t="s">
        <v>2660</v>
      </c>
      <c r="B895">
        <v>60000</v>
      </c>
      <c r="D895" s="505"/>
      <c r="E895" s="505"/>
    </row>
    <row r="896" spans="1:5" x14ac:dyDescent="0.2">
      <c r="A896" t="s">
        <v>2661</v>
      </c>
      <c r="B896">
        <v>13650</v>
      </c>
      <c r="C896">
        <v>13650</v>
      </c>
      <c r="D896" s="505"/>
      <c r="E896" s="505"/>
    </row>
    <row r="897" spans="1:5" x14ac:dyDescent="0.2">
      <c r="A897" t="s">
        <v>2662</v>
      </c>
      <c r="B897">
        <v>11375</v>
      </c>
      <c r="C897">
        <v>11375</v>
      </c>
      <c r="D897" s="505"/>
      <c r="E897" s="505"/>
    </row>
    <row r="898" spans="1:5" x14ac:dyDescent="0.2">
      <c r="A898" t="s">
        <v>2663</v>
      </c>
      <c r="B898">
        <v>3360</v>
      </c>
      <c r="C898">
        <v>3360</v>
      </c>
      <c r="D898" s="505"/>
      <c r="E898" s="505"/>
    </row>
    <row r="899" spans="1:5" x14ac:dyDescent="0.2">
      <c r="A899" t="s">
        <v>2664</v>
      </c>
      <c r="B899">
        <v>26000</v>
      </c>
      <c r="C899">
        <v>26000</v>
      </c>
      <c r="D899" s="505"/>
      <c r="E899" s="505"/>
    </row>
    <row r="900" spans="1:5" x14ac:dyDescent="0.2">
      <c r="A900" t="s">
        <v>2665</v>
      </c>
      <c r="B900">
        <v>100800</v>
      </c>
      <c r="C900">
        <v>100800</v>
      </c>
      <c r="D900" s="505"/>
      <c r="E900" s="505"/>
    </row>
    <row r="901" spans="1:5" x14ac:dyDescent="0.2">
      <c r="A901" t="s">
        <v>2666</v>
      </c>
      <c r="B901">
        <v>15120</v>
      </c>
      <c r="C901">
        <v>15120</v>
      </c>
      <c r="D901" s="505"/>
      <c r="E901" s="505"/>
    </row>
    <row r="902" spans="1:5" x14ac:dyDescent="0.2">
      <c r="A902" t="s">
        <v>2667</v>
      </c>
      <c r="B902">
        <v>18900</v>
      </c>
      <c r="C902">
        <v>18900</v>
      </c>
      <c r="D902" s="505"/>
      <c r="E902" s="505"/>
    </row>
    <row r="903" spans="1:5" x14ac:dyDescent="0.2">
      <c r="A903" t="s">
        <v>2668</v>
      </c>
      <c r="B903">
        <v>54000</v>
      </c>
      <c r="C903">
        <v>54000</v>
      </c>
      <c r="D903" s="505"/>
      <c r="E903" s="505"/>
    </row>
    <row r="904" spans="1:5" x14ac:dyDescent="0.2">
      <c r="A904" t="s">
        <v>2669</v>
      </c>
      <c r="B904">
        <v>300000</v>
      </c>
      <c r="C904">
        <v>300000</v>
      </c>
      <c r="D904" s="505"/>
      <c r="E904" s="505"/>
    </row>
    <row r="905" spans="1:5" x14ac:dyDescent="0.2">
      <c r="A905" t="s">
        <v>2670</v>
      </c>
      <c r="B905">
        <v>71250</v>
      </c>
      <c r="C905">
        <v>71250</v>
      </c>
      <c r="D905" s="505"/>
      <c r="E905" s="505"/>
    </row>
    <row r="906" spans="1:5" x14ac:dyDescent="0.2">
      <c r="A906" t="s">
        <v>2671</v>
      </c>
      <c r="B906">
        <v>90000</v>
      </c>
      <c r="C906">
        <v>90000</v>
      </c>
      <c r="D906" s="505"/>
      <c r="E906" s="505"/>
    </row>
    <row r="907" spans="1:5" x14ac:dyDescent="0.2">
      <c r="A907" t="s">
        <v>2672</v>
      </c>
      <c r="B907">
        <v>57000</v>
      </c>
      <c r="C907">
        <v>57000</v>
      </c>
      <c r="D907" s="505"/>
      <c r="E907" s="505"/>
    </row>
    <row r="908" spans="1:5" x14ac:dyDescent="0.2">
      <c r="A908" t="s">
        <v>2673</v>
      </c>
      <c r="B908">
        <v>46800</v>
      </c>
      <c r="C908">
        <v>46800</v>
      </c>
      <c r="D908" s="505"/>
      <c r="E908" s="505"/>
    </row>
    <row r="909" spans="1:5" x14ac:dyDescent="0.2">
      <c r="A909" t="s">
        <v>109</v>
      </c>
      <c r="D909" s="505"/>
      <c r="E909" s="505"/>
    </row>
    <row r="910" spans="1:5" x14ac:dyDescent="0.2">
      <c r="A910" t="s">
        <v>1179</v>
      </c>
      <c r="C910">
        <v>0</v>
      </c>
      <c r="D910" s="505"/>
      <c r="E910" s="505"/>
    </row>
    <row r="911" spans="1:5" x14ac:dyDescent="0.2">
      <c r="A911" t="s">
        <v>1180</v>
      </c>
      <c r="C911">
        <v>1238</v>
      </c>
      <c r="D911" s="505"/>
      <c r="E911" s="505"/>
    </row>
    <row r="912" spans="1:5" x14ac:dyDescent="0.2">
      <c r="A912" t="s">
        <v>1181</v>
      </c>
      <c r="C912">
        <v>2580</v>
      </c>
      <c r="D912" s="505"/>
      <c r="E912" s="505"/>
    </row>
    <row r="913" spans="1:5" x14ac:dyDescent="0.2">
      <c r="A913" t="s">
        <v>1182</v>
      </c>
      <c r="C913">
        <v>5000</v>
      </c>
      <c r="D913" s="505"/>
      <c r="E913" s="505"/>
    </row>
    <row r="914" spans="1:5" x14ac:dyDescent="0.2">
      <c r="A914" t="s">
        <v>1183</v>
      </c>
      <c r="C914">
        <v>0</v>
      </c>
      <c r="D914" s="505"/>
      <c r="E914" s="505"/>
    </row>
    <row r="915" spans="1:5" x14ac:dyDescent="0.2">
      <c r="A915" t="s">
        <v>1184</v>
      </c>
      <c r="D915" s="505"/>
      <c r="E915" s="505"/>
    </row>
    <row r="916" spans="1:5" x14ac:dyDescent="0.2">
      <c r="A916" t="s">
        <v>1185</v>
      </c>
      <c r="C916">
        <v>15000</v>
      </c>
      <c r="D916" s="505"/>
      <c r="E916" s="505"/>
    </row>
    <row r="917" spans="1:5" x14ac:dyDescent="0.2">
      <c r="A917" t="s">
        <v>1186</v>
      </c>
      <c r="C917">
        <v>5000</v>
      </c>
      <c r="D917" s="505"/>
      <c r="E917" s="505"/>
    </row>
    <row r="918" spans="1:5" x14ac:dyDescent="0.2">
      <c r="A918" t="s">
        <v>1187</v>
      </c>
      <c r="C918">
        <v>15000</v>
      </c>
      <c r="D918" s="505"/>
      <c r="E918" s="505"/>
    </row>
    <row r="919" spans="1:5" x14ac:dyDescent="0.2">
      <c r="A919" t="s">
        <v>1188</v>
      </c>
      <c r="C919">
        <v>130000</v>
      </c>
      <c r="D919" s="505"/>
      <c r="E919" s="505"/>
    </row>
    <row r="920" spans="1:5" x14ac:dyDescent="0.2">
      <c r="A920" t="s">
        <v>1189</v>
      </c>
      <c r="C920">
        <v>2322</v>
      </c>
      <c r="D920" s="505"/>
      <c r="E920" s="505"/>
    </row>
    <row r="921" spans="1:5" x14ac:dyDescent="0.2">
      <c r="A921" t="s">
        <v>1190</v>
      </c>
      <c r="C921">
        <v>500</v>
      </c>
      <c r="D921" s="505"/>
      <c r="E921" s="505"/>
    </row>
    <row r="922" spans="1:5" x14ac:dyDescent="0.2">
      <c r="A922" t="s">
        <v>1191</v>
      </c>
      <c r="C922">
        <v>10000</v>
      </c>
      <c r="D922" s="505"/>
      <c r="E922" s="505"/>
    </row>
    <row r="923" spans="1:5" x14ac:dyDescent="0.2">
      <c r="A923" t="s">
        <v>1192</v>
      </c>
      <c r="C923">
        <v>1500</v>
      </c>
      <c r="D923" s="505"/>
      <c r="E923" s="505"/>
    </row>
    <row r="924" spans="1:5" x14ac:dyDescent="0.2">
      <c r="A924" t="s">
        <v>1193</v>
      </c>
      <c r="C924">
        <v>7000</v>
      </c>
      <c r="D924" s="505"/>
      <c r="E924" s="505"/>
    </row>
    <row r="925" spans="1:5" x14ac:dyDescent="0.2">
      <c r="A925" t="s">
        <v>1194</v>
      </c>
      <c r="D925" s="505"/>
      <c r="E925" s="505"/>
    </row>
    <row r="926" spans="1:5" x14ac:dyDescent="0.2">
      <c r="A926" t="s">
        <v>1195</v>
      </c>
      <c r="C926">
        <v>774</v>
      </c>
      <c r="D926" s="505"/>
      <c r="E926" s="505"/>
    </row>
    <row r="927" spans="1:5" x14ac:dyDescent="0.2">
      <c r="A927" t="s">
        <v>1196</v>
      </c>
      <c r="C927">
        <v>10000</v>
      </c>
      <c r="D927" s="505"/>
      <c r="E927" s="505"/>
    </row>
    <row r="928" spans="1:5" x14ac:dyDescent="0.2">
      <c r="A928" t="s">
        <v>1197</v>
      </c>
      <c r="C928">
        <v>75000</v>
      </c>
      <c r="D928" s="505"/>
      <c r="E928" s="505"/>
    </row>
    <row r="929" spans="1:5" x14ac:dyDescent="0.2">
      <c r="A929" t="s">
        <v>1225</v>
      </c>
      <c r="C929">
        <v>50000</v>
      </c>
      <c r="D929" s="505"/>
      <c r="E929" s="505"/>
    </row>
    <row r="930" spans="1:5" x14ac:dyDescent="0.2">
      <c r="A930" t="s">
        <v>1226</v>
      </c>
      <c r="C930">
        <v>11610</v>
      </c>
      <c r="D930" s="505"/>
      <c r="E930" s="505"/>
    </row>
    <row r="931" spans="1:5" x14ac:dyDescent="0.2">
      <c r="A931" t="s">
        <v>1227</v>
      </c>
      <c r="C931">
        <v>52000</v>
      </c>
      <c r="D931" s="505"/>
      <c r="E931" s="505"/>
    </row>
    <row r="932" spans="1:5" x14ac:dyDescent="0.2">
      <c r="A932" t="s">
        <v>110</v>
      </c>
      <c r="D932" s="505"/>
      <c r="E932" s="505"/>
    </row>
    <row r="933" spans="1:5" x14ac:dyDescent="0.2">
      <c r="A933" t="s">
        <v>289</v>
      </c>
      <c r="D933" s="505"/>
      <c r="E933" s="505"/>
    </row>
    <row r="934" spans="1:5" x14ac:dyDescent="0.2">
      <c r="A934" t="s">
        <v>290</v>
      </c>
      <c r="D934" s="505"/>
      <c r="E934" s="505"/>
    </row>
    <row r="935" spans="1:5" x14ac:dyDescent="0.2">
      <c r="A935" t="s">
        <v>291</v>
      </c>
      <c r="D935" s="505"/>
      <c r="E935" s="505"/>
    </row>
    <row r="936" spans="1:5" x14ac:dyDescent="0.2">
      <c r="A936" t="s">
        <v>292</v>
      </c>
      <c r="B936">
        <v>41299</v>
      </c>
      <c r="D936" s="505"/>
      <c r="E936" s="505"/>
    </row>
    <row r="937" spans="1:5" x14ac:dyDescent="0.2">
      <c r="A937" t="s">
        <v>293</v>
      </c>
      <c r="B937">
        <v>131240</v>
      </c>
      <c r="D937" s="505"/>
      <c r="E937" s="505"/>
    </row>
    <row r="938" spans="1:5" x14ac:dyDescent="0.2">
      <c r="A938" t="s">
        <v>294</v>
      </c>
      <c r="B938">
        <v>160213</v>
      </c>
      <c r="D938" s="505"/>
      <c r="E938" s="505"/>
    </row>
    <row r="939" spans="1:5" x14ac:dyDescent="0.2">
      <c r="A939" t="s">
        <v>295</v>
      </c>
      <c r="D939" s="505"/>
      <c r="E939" s="505"/>
    </row>
    <row r="940" spans="1:5" x14ac:dyDescent="0.2">
      <c r="A940" t="s">
        <v>296</v>
      </c>
      <c r="D940" s="505"/>
      <c r="E940" s="505"/>
    </row>
    <row r="941" spans="1:5" x14ac:dyDescent="0.2">
      <c r="A941" t="s">
        <v>297</v>
      </c>
      <c r="D941" s="505"/>
      <c r="E941" s="505"/>
    </row>
    <row r="942" spans="1:5" x14ac:dyDescent="0.2">
      <c r="A942" t="s">
        <v>298</v>
      </c>
      <c r="D942" s="505"/>
      <c r="E942" s="505"/>
    </row>
    <row r="943" spans="1:5" x14ac:dyDescent="0.2">
      <c r="A943" t="s">
        <v>299</v>
      </c>
      <c r="B943">
        <v>18750</v>
      </c>
      <c r="D943" s="505"/>
      <c r="E943" s="505"/>
    </row>
    <row r="944" spans="1:5" x14ac:dyDescent="0.2">
      <c r="A944" t="s">
        <v>300</v>
      </c>
      <c r="B944">
        <v>15000</v>
      </c>
      <c r="D944" s="505"/>
      <c r="E944" s="505"/>
    </row>
    <row r="945" spans="1:5" x14ac:dyDescent="0.2">
      <c r="A945" t="s">
        <v>301</v>
      </c>
      <c r="B945">
        <v>11250</v>
      </c>
      <c r="D945" s="505"/>
      <c r="E945" s="505"/>
    </row>
    <row r="946" spans="1:5" x14ac:dyDescent="0.2">
      <c r="A946" t="s">
        <v>302</v>
      </c>
      <c r="B946">
        <v>56250</v>
      </c>
      <c r="D946" s="505"/>
      <c r="E946" s="505"/>
    </row>
    <row r="947" spans="1:5" x14ac:dyDescent="0.2">
      <c r="A947" t="s">
        <v>303</v>
      </c>
      <c r="B947">
        <v>18750</v>
      </c>
      <c r="D947" s="505"/>
      <c r="E947" s="505"/>
    </row>
    <row r="948" spans="1:5" x14ac:dyDescent="0.2">
      <c r="A948" t="s">
        <v>304</v>
      </c>
      <c r="B948">
        <v>72000</v>
      </c>
      <c r="D948" s="505"/>
      <c r="E948" s="505"/>
    </row>
    <row r="949" spans="1:5" x14ac:dyDescent="0.2">
      <c r="A949" t="s">
        <v>305</v>
      </c>
      <c r="B949">
        <v>160000</v>
      </c>
      <c r="D949" s="505"/>
      <c r="E949" s="505"/>
    </row>
    <row r="950" spans="1:5" x14ac:dyDescent="0.2">
      <c r="A950" t="s">
        <v>306</v>
      </c>
      <c r="B950">
        <v>200000</v>
      </c>
      <c r="D950" s="505"/>
      <c r="E950" s="505"/>
    </row>
    <row r="951" spans="1:5" x14ac:dyDescent="0.2">
      <c r="A951" t="s">
        <v>307</v>
      </c>
      <c r="B951">
        <v>20000</v>
      </c>
      <c r="D951" s="505"/>
      <c r="E951" s="505"/>
    </row>
    <row r="952" spans="1:5" x14ac:dyDescent="0.2">
      <c r="A952" t="s">
        <v>308</v>
      </c>
      <c r="D952" s="505"/>
      <c r="E952" s="505"/>
    </row>
    <row r="953" spans="1:5" x14ac:dyDescent="0.2">
      <c r="A953" t="s">
        <v>309</v>
      </c>
      <c r="B953">
        <v>1150000</v>
      </c>
      <c r="D953" s="505"/>
      <c r="E953" s="505"/>
    </row>
    <row r="954" spans="1:5" x14ac:dyDescent="0.2">
      <c r="A954" t="s">
        <v>310</v>
      </c>
      <c r="B954">
        <v>30000</v>
      </c>
      <c r="D954" s="505"/>
      <c r="E954" s="505"/>
    </row>
    <row r="955" spans="1:5" x14ac:dyDescent="0.2">
      <c r="A955" t="s">
        <v>311</v>
      </c>
      <c r="B955">
        <v>1006500</v>
      </c>
      <c r="D955" s="505"/>
      <c r="E955" s="505"/>
    </row>
    <row r="956" spans="1:5" x14ac:dyDescent="0.2">
      <c r="A956" t="s">
        <v>312</v>
      </c>
      <c r="B956">
        <v>63000</v>
      </c>
      <c r="D956" s="505"/>
      <c r="E956" s="505"/>
    </row>
    <row r="957" spans="1:5" x14ac:dyDescent="0.2">
      <c r="A957" t="s">
        <v>313</v>
      </c>
      <c r="B957">
        <v>400000</v>
      </c>
      <c r="D957" s="505"/>
      <c r="E957" s="505"/>
    </row>
    <row r="958" spans="1:5" x14ac:dyDescent="0.2">
      <c r="A958" t="s">
        <v>314</v>
      </c>
      <c r="B958">
        <v>8000</v>
      </c>
      <c r="D958" s="505"/>
      <c r="E958" s="505"/>
    </row>
    <row r="959" spans="1:5" x14ac:dyDescent="0.2">
      <c r="A959" t="s">
        <v>315</v>
      </c>
      <c r="B959">
        <v>28000</v>
      </c>
      <c r="D959" s="505"/>
      <c r="E959" s="505"/>
    </row>
    <row r="960" spans="1:5" x14ac:dyDescent="0.2">
      <c r="A960" t="s">
        <v>316</v>
      </c>
      <c r="B960">
        <v>5967000</v>
      </c>
      <c r="D960" s="505"/>
      <c r="E960" s="505"/>
    </row>
    <row r="961" spans="1:5" x14ac:dyDescent="0.2">
      <c r="A961" t="s">
        <v>317</v>
      </c>
      <c r="B961">
        <v>52000</v>
      </c>
      <c r="D961" s="505"/>
      <c r="E961" s="505"/>
    </row>
    <row r="962" spans="1:5" x14ac:dyDescent="0.2">
      <c r="A962" t="s">
        <v>318</v>
      </c>
      <c r="D962" s="505"/>
      <c r="E962" s="505"/>
    </row>
    <row r="963" spans="1:5" x14ac:dyDescent="0.2">
      <c r="A963" t="s">
        <v>319</v>
      </c>
      <c r="B963">
        <v>140244</v>
      </c>
      <c r="D963" s="505"/>
      <c r="E963" s="505"/>
    </row>
    <row r="964" spans="1:5" x14ac:dyDescent="0.2">
      <c r="A964" t="s">
        <v>320</v>
      </c>
      <c r="B964">
        <v>5000</v>
      </c>
      <c r="D964" s="505"/>
      <c r="E964" s="505"/>
    </row>
    <row r="965" spans="1:5" x14ac:dyDescent="0.2">
      <c r="A965" t="s">
        <v>321</v>
      </c>
      <c r="B965">
        <v>8750</v>
      </c>
      <c r="D965" s="505"/>
      <c r="E965" s="505"/>
    </row>
    <row r="966" spans="1:5" x14ac:dyDescent="0.2">
      <c r="A966" t="s">
        <v>322</v>
      </c>
      <c r="B966">
        <v>569645</v>
      </c>
      <c r="D966" s="505"/>
      <c r="E966" s="505"/>
    </row>
    <row r="967" spans="1:5" x14ac:dyDescent="0.2">
      <c r="A967" t="s">
        <v>323</v>
      </c>
      <c r="D967" s="505"/>
      <c r="E967" s="505"/>
    </row>
    <row r="968" spans="1:5" x14ac:dyDescent="0.2">
      <c r="A968" t="s">
        <v>324</v>
      </c>
      <c r="D968" s="505"/>
      <c r="E968" s="505"/>
    </row>
    <row r="969" spans="1:5" x14ac:dyDescent="0.2">
      <c r="A969" t="s">
        <v>325</v>
      </c>
      <c r="B969">
        <v>62500</v>
      </c>
      <c r="D969" s="505"/>
      <c r="E969" s="505"/>
    </row>
    <row r="970" spans="1:5" x14ac:dyDescent="0.2">
      <c r="A970" t="s">
        <v>326</v>
      </c>
      <c r="B970">
        <v>75000</v>
      </c>
      <c r="D970" s="505"/>
      <c r="E970" s="505"/>
    </row>
    <row r="971" spans="1:5" x14ac:dyDescent="0.2">
      <c r="A971" t="s">
        <v>327</v>
      </c>
      <c r="B971">
        <v>25000</v>
      </c>
      <c r="D971" s="505"/>
      <c r="E971" s="505"/>
    </row>
    <row r="972" spans="1:5" x14ac:dyDescent="0.2">
      <c r="A972" t="s">
        <v>328</v>
      </c>
      <c r="D972" s="505"/>
      <c r="E972" s="505"/>
    </row>
    <row r="973" spans="1:5" x14ac:dyDescent="0.2">
      <c r="A973" t="s">
        <v>329</v>
      </c>
      <c r="B973">
        <v>12500</v>
      </c>
      <c r="D973" s="505"/>
      <c r="E973" s="505"/>
    </row>
    <row r="974" spans="1:5" x14ac:dyDescent="0.2">
      <c r="A974" t="s">
        <v>330</v>
      </c>
      <c r="D974" s="505"/>
      <c r="E974" s="505"/>
    </row>
    <row r="975" spans="1:5" x14ac:dyDescent="0.2">
      <c r="A975" t="s">
        <v>331</v>
      </c>
      <c r="D975" s="505"/>
      <c r="E975" s="505"/>
    </row>
    <row r="976" spans="1:5" x14ac:dyDescent="0.2">
      <c r="A976" t="s">
        <v>332</v>
      </c>
      <c r="B976">
        <v>371790</v>
      </c>
      <c r="D976" s="505"/>
      <c r="E976" s="505"/>
    </row>
    <row r="977" spans="1:5" x14ac:dyDescent="0.2">
      <c r="A977" t="s">
        <v>333</v>
      </c>
      <c r="B977">
        <v>105000</v>
      </c>
      <c r="D977" s="505"/>
      <c r="E977" s="505"/>
    </row>
    <row r="978" spans="1:5" x14ac:dyDescent="0.2">
      <c r="A978" t="s">
        <v>334</v>
      </c>
      <c r="B978">
        <v>91381</v>
      </c>
      <c r="D978" s="505"/>
      <c r="E978" s="505"/>
    </row>
    <row r="979" spans="1:5" x14ac:dyDescent="0.2">
      <c r="A979" t="s">
        <v>335</v>
      </c>
      <c r="B979">
        <v>1673</v>
      </c>
      <c r="D979" s="505"/>
      <c r="E979" s="505"/>
    </row>
    <row r="980" spans="1:5" x14ac:dyDescent="0.2">
      <c r="A980" t="s">
        <v>336</v>
      </c>
      <c r="B980">
        <v>98522</v>
      </c>
      <c r="D980" s="505"/>
      <c r="E980" s="505"/>
    </row>
    <row r="981" spans="1:5" x14ac:dyDescent="0.2">
      <c r="A981" t="s">
        <v>337</v>
      </c>
      <c r="B981">
        <v>28800</v>
      </c>
      <c r="D981" s="505"/>
      <c r="E981" s="505"/>
    </row>
    <row r="982" spans="1:5" x14ac:dyDescent="0.2">
      <c r="A982" t="s">
        <v>338</v>
      </c>
      <c r="B982">
        <v>45600</v>
      </c>
      <c r="D982" s="505"/>
      <c r="E982" s="505"/>
    </row>
    <row r="983" spans="1:5" x14ac:dyDescent="0.2">
      <c r="A983" t="s">
        <v>339</v>
      </c>
      <c r="B983">
        <v>220000</v>
      </c>
      <c r="D983" s="505"/>
      <c r="E983" s="505"/>
    </row>
    <row r="984" spans="1:5" x14ac:dyDescent="0.2">
      <c r="A984" t="s">
        <v>340</v>
      </c>
      <c r="B984">
        <v>19800</v>
      </c>
      <c r="D984" s="505"/>
      <c r="E984" s="505"/>
    </row>
    <row r="985" spans="1:5" x14ac:dyDescent="0.2">
      <c r="A985" t="s">
        <v>113</v>
      </c>
      <c r="D985" s="505"/>
      <c r="E985" s="505"/>
    </row>
    <row r="986" spans="1:5" x14ac:dyDescent="0.2">
      <c r="A986" t="s">
        <v>713</v>
      </c>
      <c r="C986">
        <v>2025</v>
      </c>
      <c r="D986" s="505"/>
      <c r="E986" s="505"/>
    </row>
    <row r="987" spans="1:5" x14ac:dyDescent="0.2">
      <c r="A987" t="s">
        <v>714</v>
      </c>
      <c r="C987">
        <v>30000</v>
      </c>
      <c r="D987" s="505"/>
      <c r="E987" s="505"/>
    </row>
    <row r="988" spans="1:5" x14ac:dyDescent="0.2">
      <c r="A988" t="s">
        <v>715</v>
      </c>
      <c r="D988" s="505"/>
      <c r="E988" s="505"/>
    </row>
    <row r="989" spans="1:5" x14ac:dyDescent="0.2">
      <c r="A989" t="s">
        <v>716</v>
      </c>
      <c r="C989">
        <v>54000</v>
      </c>
      <c r="D989" s="505"/>
      <c r="E989" s="505"/>
    </row>
    <row r="990" spans="1:5" x14ac:dyDescent="0.2">
      <c r="A990" t="s">
        <v>717</v>
      </c>
      <c r="C990">
        <v>57375</v>
      </c>
      <c r="D990" s="505"/>
      <c r="E990" s="505"/>
    </row>
    <row r="991" spans="1:5" x14ac:dyDescent="0.2">
      <c r="A991" t="s">
        <v>718</v>
      </c>
      <c r="C991">
        <v>6237</v>
      </c>
      <c r="D991" s="505"/>
      <c r="E991" s="505"/>
    </row>
    <row r="992" spans="1:5" x14ac:dyDescent="0.2">
      <c r="A992" t="s">
        <v>719</v>
      </c>
      <c r="C992">
        <v>150</v>
      </c>
      <c r="D992" s="505"/>
      <c r="E992" s="505"/>
    </row>
    <row r="993" spans="1:5" x14ac:dyDescent="0.2">
      <c r="A993" t="s">
        <v>720</v>
      </c>
      <c r="D993" s="505"/>
      <c r="E993" s="505"/>
    </row>
    <row r="994" spans="1:5" x14ac:dyDescent="0.2">
      <c r="A994" t="s">
        <v>721</v>
      </c>
      <c r="C994">
        <v>9900</v>
      </c>
      <c r="D994" s="505"/>
      <c r="E994" s="505"/>
    </row>
    <row r="995" spans="1:5" x14ac:dyDescent="0.2">
      <c r="A995" t="s">
        <v>722</v>
      </c>
      <c r="C995">
        <v>478800</v>
      </c>
      <c r="D995" s="505"/>
      <c r="E995" s="505"/>
    </row>
    <row r="996" spans="1:5" x14ac:dyDescent="0.2">
      <c r="A996" t="s">
        <v>723</v>
      </c>
      <c r="C996">
        <v>17280</v>
      </c>
      <c r="D996" s="505"/>
      <c r="E996" s="505"/>
    </row>
    <row r="997" spans="1:5" x14ac:dyDescent="0.2">
      <c r="A997" t="s">
        <v>724</v>
      </c>
      <c r="C997">
        <v>3780</v>
      </c>
      <c r="D997" s="505"/>
      <c r="E997" s="505"/>
    </row>
    <row r="998" spans="1:5" x14ac:dyDescent="0.2">
      <c r="A998" t="s">
        <v>725</v>
      </c>
      <c r="C998">
        <v>14400</v>
      </c>
      <c r="D998" s="505"/>
      <c r="E998" s="505"/>
    </row>
    <row r="999" spans="1:5" x14ac:dyDescent="0.2">
      <c r="A999" t="s">
        <v>754</v>
      </c>
      <c r="C999">
        <v>10000</v>
      </c>
      <c r="D999" s="505"/>
      <c r="E999" s="505"/>
    </row>
    <row r="1000" spans="1:5" x14ac:dyDescent="0.2">
      <c r="A1000" t="s">
        <v>116</v>
      </c>
      <c r="B1000">
        <v>95286814.233333319</v>
      </c>
      <c r="C1000">
        <v>38014407</v>
      </c>
      <c r="D1000" s="505"/>
      <c r="E1000" s="505"/>
    </row>
  </sheetData>
  <sheetProtection algorithmName="SHA-512" hashValue="2JvvKARJinc3U3uMQUrP4zPuJDRHqfhh5bcGaDXLKL9pG2qP1p4aVoih3au4U/R4RA73n+4vQlc4UToY2qxfrg==" saltValue="UKdU1+9B83Q9YF3567zpDg==" spinCount="100000" sheet="1" objects="1" scenarios="1"/>
  <autoFilter ref="A2:D1000" xr:uid="{00000000-0009-0000-0000-000023000000}"/>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U1360"/>
  <sheetViews>
    <sheetView zoomScaleNormal="100" workbookViewId="0">
      <pane ySplit="1" topLeftCell="A1257" activePane="bottomLeft" state="frozen"/>
      <selection pane="bottomLeft" activeCell="C1257" sqref="C1257"/>
    </sheetView>
  </sheetViews>
  <sheetFormatPr defaultRowHeight="12.75" x14ac:dyDescent="0.2"/>
  <cols>
    <col min="5" max="5" width="11.85546875" customWidth="1"/>
    <col min="22" max="16384" width="9.140625" style="529"/>
  </cols>
  <sheetData>
    <row r="1" spans="1:21" ht="47.25" customHeight="1" thickTop="1" thickBot="1" x14ac:dyDescent="0.25">
      <c r="A1" s="576" t="s">
        <v>280</v>
      </c>
      <c r="B1" s="577" t="s">
        <v>362</v>
      </c>
      <c r="C1" s="578" t="s">
        <v>2984</v>
      </c>
      <c r="D1" s="579" t="s">
        <v>2985</v>
      </c>
      <c r="E1" s="579" t="s">
        <v>2986</v>
      </c>
      <c r="F1" s="580" t="s">
        <v>341</v>
      </c>
      <c r="G1" s="579" t="s">
        <v>2987</v>
      </c>
      <c r="H1" s="579" t="s">
        <v>2988</v>
      </c>
      <c r="I1" s="580" t="s">
        <v>361</v>
      </c>
      <c r="J1" s="577"/>
      <c r="K1" s="579" t="s">
        <v>2989</v>
      </c>
      <c r="L1" s="581" t="s">
        <v>363</v>
      </c>
      <c r="M1" s="577" t="s">
        <v>459</v>
      </c>
      <c r="N1" s="579" t="s">
        <v>2990</v>
      </c>
      <c r="O1" s="582" t="s">
        <v>2991</v>
      </c>
      <c r="P1" s="579" t="s">
        <v>3828</v>
      </c>
      <c r="Q1" s="725" t="s">
        <v>3829</v>
      </c>
      <c r="R1" s="726" t="s">
        <v>3830</v>
      </c>
      <c r="S1" s="727" t="s">
        <v>3831</v>
      </c>
      <c r="T1" s="579" t="s">
        <v>3832</v>
      </c>
      <c r="U1" s="579" t="s">
        <v>3833</v>
      </c>
    </row>
    <row r="2" spans="1:21" ht="33" customHeight="1" thickTop="1" x14ac:dyDescent="0.2">
      <c r="A2" s="576" t="s">
        <v>281</v>
      </c>
      <c r="B2" s="583" t="s">
        <v>365</v>
      </c>
      <c r="C2" s="584">
        <v>138</v>
      </c>
      <c r="D2" s="585" t="s">
        <v>110</v>
      </c>
      <c r="E2" s="586" t="s">
        <v>289</v>
      </c>
      <c r="F2" s="586" t="s">
        <v>342</v>
      </c>
      <c r="G2" s="554" t="s">
        <v>343</v>
      </c>
      <c r="H2" s="587"/>
      <c r="I2" s="587" t="s">
        <v>364</v>
      </c>
      <c r="J2" s="583"/>
      <c r="K2" s="554" t="s">
        <v>366</v>
      </c>
      <c r="L2" s="554" t="s">
        <v>2992</v>
      </c>
      <c r="M2" s="588" t="s">
        <v>460</v>
      </c>
      <c r="N2" s="583" t="s">
        <v>2993</v>
      </c>
      <c r="O2" s="583" t="s">
        <v>2994</v>
      </c>
      <c r="P2" s="583"/>
      <c r="Q2" s="728" t="s">
        <v>365</v>
      </c>
      <c r="R2" s="611">
        <v>5.5</v>
      </c>
      <c r="S2" s="583"/>
      <c r="T2" s="611" t="s">
        <v>3834</v>
      </c>
      <c r="U2" s="583"/>
    </row>
    <row r="3" spans="1:21" ht="33" customHeight="1" x14ac:dyDescent="0.2">
      <c r="A3" s="576" t="s">
        <v>281</v>
      </c>
      <c r="B3" s="583" t="s">
        <v>365</v>
      </c>
      <c r="C3" s="589">
        <v>138</v>
      </c>
      <c r="D3" s="554" t="s">
        <v>110</v>
      </c>
      <c r="E3" s="586" t="s">
        <v>290</v>
      </c>
      <c r="F3" s="586" t="s">
        <v>342</v>
      </c>
      <c r="G3" s="554" t="s">
        <v>344</v>
      </c>
      <c r="H3" s="587"/>
      <c r="I3" s="587" t="s">
        <v>368</v>
      </c>
      <c r="J3" s="583"/>
      <c r="K3" s="554" t="s">
        <v>369</v>
      </c>
      <c r="L3" s="554" t="s">
        <v>370</v>
      </c>
      <c r="M3" s="588" t="s">
        <v>460</v>
      </c>
      <c r="N3" s="583" t="s">
        <v>2995</v>
      </c>
      <c r="O3" s="583" t="s">
        <v>2996</v>
      </c>
      <c r="P3" s="583" t="s">
        <v>3835</v>
      </c>
      <c r="Q3" s="583"/>
      <c r="R3" s="611">
        <v>15</v>
      </c>
      <c r="S3" s="583"/>
      <c r="T3" s="611" t="s">
        <v>3834</v>
      </c>
      <c r="U3" s="583"/>
    </row>
    <row r="4" spans="1:21" ht="33" customHeight="1" x14ac:dyDescent="0.2">
      <c r="A4" s="576" t="s">
        <v>281</v>
      </c>
      <c r="B4" s="583" t="s">
        <v>365</v>
      </c>
      <c r="C4" s="589">
        <v>138</v>
      </c>
      <c r="D4" s="554" t="s">
        <v>110</v>
      </c>
      <c r="E4" s="586" t="s">
        <v>291</v>
      </c>
      <c r="F4" s="586" t="s">
        <v>342</v>
      </c>
      <c r="G4" s="554" t="s">
        <v>345</v>
      </c>
      <c r="H4" s="587"/>
      <c r="I4" s="587" t="s">
        <v>368</v>
      </c>
      <c r="J4" s="583"/>
      <c r="K4" s="554" t="s">
        <v>369</v>
      </c>
      <c r="L4" s="554" t="s">
        <v>370</v>
      </c>
      <c r="M4" s="588" t="s">
        <v>460</v>
      </c>
      <c r="N4" s="583" t="s">
        <v>2995</v>
      </c>
      <c r="O4" s="583" t="s">
        <v>2994</v>
      </c>
      <c r="P4" s="583" t="s">
        <v>3835</v>
      </c>
      <c r="Q4" s="583"/>
      <c r="R4" s="611">
        <v>15.5</v>
      </c>
      <c r="S4" s="583"/>
      <c r="T4" s="611" t="s">
        <v>3834</v>
      </c>
      <c r="U4" s="583"/>
    </row>
    <row r="5" spans="1:21" ht="33" customHeight="1" x14ac:dyDescent="0.2">
      <c r="A5" s="590"/>
      <c r="B5" s="583" t="s">
        <v>371</v>
      </c>
      <c r="C5" s="589">
        <v>138</v>
      </c>
      <c r="D5" s="554" t="s">
        <v>110</v>
      </c>
      <c r="E5" s="586" t="s">
        <v>292</v>
      </c>
      <c r="F5" s="586" t="s">
        <v>346</v>
      </c>
      <c r="G5" s="554"/>
      <c r="H5" s="587" t="s">
        <v>347</v>
      </c>
      <c r="I5" s="587" t="s">
        <v>368</v>
      </c>
      <c r="J5" s="583"/>
      <c r="K5" s="554" t="s">
        <v>372</v>
      </c>
      <c r="L5" s="554" t="s">
        <v>373</v>
      </c>
      <c r="M5" s="588" t="s">
        <v>460</v>
      </c>
      <c r="N5" s="583" t="s">
        <v>2995</v>
      </c>
      <c r="O5" s="583" t="s">
        <v>2997</v>
      </c>
      <c r="P5" s="583" t="s">
        <v>3835</v>
      </c>
      <c r="Q5" s="583"/>
      <c r="R5" s="611">
        <v>29</v>
      </c>
      <c r="S5" s="583"/>
      <c r="T5" s="611" t="s">
        <v>3834</v>
      </c>
      <c r="U5" s="583"/>
    </row>
    <row r="6" spans="1:21" ht="33" customHeight="1" x14ac:dyDescent="0.2">
      <c r="A6" s="590"/>
      <c r="B6" s="583" t="s">
        <v>371</v>
      </c>
      <c r="C6" s="589">
        <v>138</v>
      </c>
      <c r="D6" s="554" t="s">
        <v>110</v>
      </c>
      <c r="E6" s="586" t="s">
        <v>293</v>
      </c>
      <c r="F6" s="586" t="s">
        <v>346</v>
      </c>
      <c r="G6" s="554" t="s">
        <v>348</v>
      </c>
      <c r="H6" s="587"/>
      <c r="I6" s="587" t="s">
        <v>374</v>
      </c>
      <c r="J6" s="583"/>
      <c r="K6" s="554" t="s">
        <v>375</v>
      </c>
      <c r="L6" s="554" t="s">
        <v>376</v>
      </c>
      <c r="M6" s="588" t="s">
        <v>460</v>
      </c>
      <c r="N6" s="583" t="s">
        <v>2995</v>
      </c>
      <c r="O6" s="583" t="s">
        <v>2996</v>
      </c>
      <c r="P6" s="583" t="s">
        <v>3836</v>
      </c>
      <c r="Q6" s="583" t="s">
        <v>3837</v>
      </c>
      <c r="R6" s="611">
        <v>3.4</v>
      </c>
      <c r="S6" s="583"/>
      <c r="T6" s="611" t="s">
        <v>3834</v>
      </c>
      <c r="U6" s="583"/>
    </row>
    <row r="7" spans="1:21" ht="33" customHeight="1" x14ac:dyDescent="0.2">
      <c r="A7" s="590"/>
      <c r="B7" s="583" t="s">
        <v>371</v>
      </c>
      <c r="C7" s="589">
        <v>138</v>
      </c>
      <c r="D7" s="554" t="s">
        <v>110</v>
      </c>
      <c r="E7" s="586" t="s">
        <v>294</v>
      </c>
      <c r="F7" s="586" t="s">
        <v>349</v>
      </c>
      <c r="G7" s="554"/>
      <c r="H7" s="587" t="s">
        <v>350</v>
      </c>
      <c r="I7" s="587" t="s">
        <v>374</v>
      </c>
      <c r="J7" s="583"/>
      <c r="K7" s="554" t="s">
        <v>377</v>
      </c>
      <c r="L7" s="554" t="s">
        <v>378</v>
      </c>
      <c r="M7" s="588" t="s">
        <v>460</v>
      </c>
      <c r="N7" s="583" t="s">
        <v>2995</v>
      </c>
      <c r="O7" s="583" t="s">
        <v>2392</v>
      </c>
      <c r="P7" s="583" t="s">
        <v>3836</v>
      </c>
      <c r="Q7" s="583" t="s">
        <v>3838</v>
      </c>
      <c r="R7" s="611">
        <v>13.5</v>
      </c>
      <c r="S7" s="583" t="s">
        <v>3839</v>
      </c>
      <c r="T7" s="611" t="s">
        <v>3834</v>
      </c>
      <c r="U7" s="583"/>
    </row>
    <row r="8" spans="1:21" ht="33" customHeight="1" x14ac:dyDescent="0.2">
      <c r="A8" s="591" t="s">
        <v>282</v>
      </c>
      <c r="B8" s="583" t="s">
        <v>371</v>
      </c>
      <c r="C8" s="589">
        <v>138</v>
      </c>
      <c r="D8" s="554" t="s">
        <v>110</v>
      </c>
      <c r="E8" s="586" t="s">
        <v>295</v>
      </c>
      <c r="F8" s="586" t="s">
        <v>349</v>
      </c>
      <c r="G8" s="554"/>
      <c r="H8" s="587" t="s">
        <v>347</v>
      </c>
      <c r="I8" s="587" t="s">
        <v>374</v>
      </c>
      <c r="J8" s="583"/>
      <c r="K8" s="554" t="s">
        <v>377</v>
      </c>
      <c r="L8" s="554" t="s">
        <v>378</v>
      </c>
      <c r="M8" s="583" t="s">
        <v>461</v>
      </c>
      <c r="N8" s="583" t="s">
        <v>2995</v>
      </c>
      <c r="O8" s="583" t="s">
        <v>2998</v>
      </c>
      <c r="P8" s="583" t="s">
        <v>3836</v>
      </c>
      <c r="Q8" s="583" t="s">
        <v>3838</v>
      </c>
      <c r="R8" s="583" t="s">
        <v>3840</v>
      </c>
      <c r="S8" s="583" t="s">
        <v>3840</v>
      </c>
      <c r="T8" s="611" t="s">
        <v>3834</v>
      </c>
      <c r="U8" s="583"/>
    </row>
    <row r="9" spans="1:21" ht="33" customHeight="1" x14ac:dyDescent="0.2">
      <c r="A9" s="591" t="s">
        <v>282</v>
      </c>
      <c r="B9" s="583" t="s">
        <v>371</v>
      </c>
      <c r="C9" s="589">
        <v>138</v>
      </c>
      <c r="D9" s="554" t="s">
        <v>110</v>
      </c>
      <c r="E9" s="586" t="s">
        <v>296</v>
      </c>
      <c r="F9" s="586" t="s">
        <v>349</v>
      </c>
      <c r="G9" s="554"/>
      <c r="H9" s="587" t="s">
        <v>351</v>
      </c>
      <c r="I9" s="587" t="s">
        <v>374</v>
      </c>
      <c r="J9" s="583"/>
      <c r="K9" s="554" t="s">
        <v>377</v>
      </c>
      <c r="L9" s="554" t="s">
        <v>378</v>
      </c>
      <c r="M9" s="583" t="s">
        <v>461</v>
      </c>
      <c r="N9" s="583" t="s">
        <v>2995</v>
      </c>
      <c r="O9" s="583" t="s">
        <v>2998</v>
      </c>
      <c r="P9" s="583" t="s">
        <v>3836</v>
      </c>
      <c r="Q9" s="583" t="s">
        <v>3838</v>
      </c>
      <c r="R9" s="583" t="s">
        <v>3840</v>
      </c>
      <c r="S9" s="583" t="s">
        <v>3840</v>
      </c>
      <c r="T9" s="611" t="s">
        <v>3834</v>
      </c>
      <c r="U9" s="583"/>
    </row>
    <row r="10" spans="1:21" ht="33" customHeight="1" x14ac:dyDescent="0.2">
      <c r="A10" s="590"/>
      <c r="B10" s="583" t="s">
        <v>371</v>
      </c>
      <c r="C10" s="589">
        <v>138</v>
      </c>
      <c r="D10" s="554" t="s">
        <v>110</v>
      </c>
      <c r="E10" s="586" t="s">
        <v>297</v>
      </c>
      <c r="F10" s="586" t="s">
        <v>346</v>
      </c>
      <c r="G10" s="554" t="s">
        <v>2999</v>
      </c>
      <c r="H10" s="554" t="s">
        <v>352</v>
      </c>
      <c r="I10" s="587" t="s">
        <v>379</v>
      </c>
      <c r="J10" s="583"/>
      <c r="K10" s="554" t="s">
        <v>380</v>
      </c>
      <c r="L10" s="554" t="s">
        <v>381</v>
      </c>
      <c r="M10" s="592" t="s">
        <v>461</v>
      </c>
      <c r="N10" s="583" t="s">
        <v>2995</v>
      </c>
      <c r="O10" s="583" t="s">
        <v>462</v>
      </c>
      <c r="P10" s="583" t="s">
        <v>3835</v>
      </c>
      <c r="Q10" s="583" t="s">
        <v>3841</v>
      </c>
      <c r="R10" s="611"/>
      <c r="S10" s="583"/>
      <c r="T10" s="611" t="s">
        <v>3842</v>
      </c>
      <c r="U10" s="583"/>
    </row>
    <row r="11" spans="1:21" ht="33" customHeight="1" x14ac:dyDescent="0.2">
      <c r="A11" s="593" t="s">
        <v>283</v>
      </c>
      <c r="B11" s="583"/>
      <c r="C11" s="589">
        <v>138</v>
      </c>
      <c r="D11" s="554" t="s">
        <v>110</v>
      </c>
      <c r="E11" s="586" t="s">
        <v>299</v>
      </c>
      <c r="F11" s="586" t="s">
        <v>353</v>
      </c>
      <c r="G11" s="554" t="s">
        <v>354</v>
      </c>
      <c r="H11" s="587"/>
      <c r="I11" s="587" t="s">
        <v>382</v>
      </c>
      <c r="J11" s="583"/>
      <c r="K11" s="554" t="s">
        <v>383</v>
      </c>
      <c r="L11" s="554" t="s">
        <v>384</v>
      </c>
      <c r="M11" s="588" t="s">
        <v>460</v>
      </c>
      <c r="N11" s="583" t="s">
        <v>365</v>
      </c>
      <c r="O11" s="583" t="s">
        <v>462</v>
      </c>
      <c r="P11" s="583"/>
      <c r="Q11" s="583"/>
      <c r="R11" s="611">
        <v>1</v>
      </c>
      <c r="S11" s="583"/>
      <c r="T11" s="611" t="s">
        <v>3843</v>
      </c>
      <c r="U11" s="583"/>
    </row>
    <row r="12" spans="1:21" ht="33" customHeight="1" x14ac:dyDescent="0.2">
      <c r="A12" s="593" t="s">
        <v>283</v>
      </c>
      <c r="B12" s="583"/>
      <c r="C12" s="589">
        <v>138</v>
      </c>
      <c r="D12" s="554" t="s">
        <v>110</v>
      </c>
      <c r="E12" s="586" t="s">
        <v>300</v>
      </c>
      <c r="F12" s="586" t="s">
        <v>353</v>
      </c>
      <c r="G12" s="554" t="s">
        <v>354</v>
      </c>
      <c r="H12" s="587"/>
      <c r="I12" s="587" t="s">
        <v>382</v>
      </c>
      <c r="J12" s="583"/>
      <c r="K12" s="554" t="s">
        <v>385</v>
      </c>
      <c r="L12" s="554" t="s">
        <v>386</v>
      </c>
      <c r="M12" s="588" t="s">
        <v>460</v>
      </c>
      <c r="N12" s="583" t="s">
        <v>365</v>
      </c>
      <c r="O12" s="583" t="s">
        <v>463</v>
      </c>
      <c r="P12" s="583"/>
      <c r="Q12" s="583"/>
      <c r="R12" s="611">
        <v>1</v>
      </c>
      <c r="S12" s="583"/>
      <c r="T12" s="611" t="s">
        <v>3843</v>
      </c>
      <c r="U12" s="583"/>
    </row>
    <row r="13" spans="1:21" ht="33" customHeight="1" x14ac:dyDescent="0.2">
      <c r="A13" s="593" t="s">
        <v>283</v>
      </c>
      <c r="B13" s="583"/>
      <c r="C13" s="589">
        <v>138</v>
      </c>
      <c r="D13" s="554" t="s">
        <v>110</v>
      </c>
      <c r="E13" s="586" t="s">
        <v>301</v>
      </c>
      <c r="F13" s="586" t="s">
        <v>353</v>
      </c>
      <c r="G13" s="554" t="s">
        <v>354</v>
      </c>
      <c r="H13" s="587"/>
      <c r="I13" s="587" t="s">
        <v>382</v>
      </c>
      <c r="J13" s="583"/>
      <c r="K13" s="554" t="s">
        <v>387</v>
      </c>
      <c r="L13" s="554" t="s">
        <v>388</v>
      </c>
      <c r="M13" s="588" t="s">
        <v>460</v>
      </c>
      <c r="N13" s="583" t="s">
        <v>2993</v>
      </c>
      <c r="O13" s="583" t="s">
        <v>462</v>
      </c>
      <c r="P13" s="583"/>
      <c r="Q13" s="583"/>
      <c r="R13" s="611">
        <v>1</v>
      </c>
      <c r="S13" s="583"/>
      <c r="T13" s="611" t="s">
        <v>3843</v>
      </c>
      <c r="U13" s="583"/>
    </row>
    <row r="14" spans="1:21" ht="33" customHeight="1" x14ac:dyDescent="0.2">
      <c r="A14" s="583" t="s">
        <v>284</v>
      </c>
      <c r="B14" s="583"/>
      <c r="C14" s="589">
        <v>138</v>
      </c>
      <c r="D14" s="554" t="s">
        <v>110</v>
      </c>
      <c r="E14" s="586" t="s">
        <v>302</v>
      </c>
      <c r="F14" s="586" t="s">
        <v>349</v>
      </c>
      <c r="G14" s="554" t="s">
        <v>348</v>
      </c>
      <c r="H14" s="587"/>
      <c r="I14" s="587" t="s">
        <v>389</v>
      </c>
      <c r="J14" s="583"/>
      <c r="K14" s="554" t="s">
        <v>390</v>
      </c>
      <c r="L14" s="554" t="s">
        <v>391</v>
      </c>
      <c r="M14" s="588" t="s">
        <v>460</v>
      </c>
      <c r="N14" s="583" t="s">
        <v>2995</v>
      </c>
      <c r="O14" s="583" t="s">
        <v>3000</v>
      </c>
      <c r="P14" s="729" t="s">
        <v>3844</v>
      </c>
      <c r="Q14" s="730" t="s">
        <v>3845</v>
      </c>
      <c r="R14" s="594">
        <v>1</v>
      </c>
      <c r="S14" s="599"/>
      <c r="T14" s="731" t="s">
        <v>3843</v>
      </c>
      <c r="U14" s="732"/>
    </row>
    <row r="15" spans="1:21" ht="33" customHeight="1" x14ac:dyDescent="0.2">
      <c r="A15" s="583" t="s">
        <v>284</v>
      </c>
      <c r="B15" s="583"/>
      <c r="C15" s="589">
        <v>138</v>
      </c>
      <c r="D15" s="554" t="s">
        <v>110</v>
      </c>
      <c r="E15" s="586" t="s">
        <v>303</v>
      </c>
      <c r="F15" s="586" t="s">
        <v>353</v>
      </c>
      <c r="G15" s="554"/>
      <c r="H15" s="364" t="s">
        <v>3001</v>
      </c>
      <c r="I15" s="587" t="s">
        <v>389</v>
      </c>
      <c r="J15" s="583"/>
      <c r="K15" s="554" t="s">
        <v>392</v>
      </c>
      <c r="L15" s="554" t="s">
        <v>393</v>
      </c>
      <c r="M15" s="588" t="s">
        <v>460</v>
      </c>
      <c r="N15" s="583" t="s">
        <v>2995</v>
      </c>
      <c r="O15" s="583" t="s">
        <v>464</v>
      </c>
      <c r="P15" s="583" t="s">
        <v>3835</v>
      </c>
      <c r="Q15" s="730"/>
      <c r="R15" s="594">
        <v>1</v>
      </c>
      <c r="S15" s="599"/>
      <c r="T15" s="731" t="s">
        <v>3843</v>
      </c>
      <c r="U15" s="732"/>
    </row>
    <row r="16" spans="1:21" ht="33" customHeight="1" x14ac:dyDescent="0.2">
      <c r="A16" s="590"/>
      <c r="B16" s="583" t="s">
        <v>371</v>
      </c>
      <c r="C16" s="589">
        <v>138</v>
      </c>
      <c r="D16" s="554" t="s">
        <v>110</v>
      </c>
      <c r="E16" s="586" t="s">
        <v>304</v>
      </c>
      <c r="F16" s="586" t="s">
        <v>346</v>
      </c>
      <c r="G16" s="554" t="s">
        <v>355</v>
      </c>
      <c r="H16" s="587"/>
      <c r="I16" s="587" t="s">
        <v>394</v>
      </c>
      <c r="J16" s="583"/>
      <c r="K16" s="554" t="s">
        <v>395</v>
      </c>
      <c r="L16" s="554" t="s">
        <v>396</v>
      </c>
      <c r="M16" s="588" t="s">
        <v>460</v>
      </c>
      <c r="N16" s="583" t="s">
        <v>2993</v>
      </c>
      <c r="O16" s="583" t="s">
        <v>3002</v>
      </c>
      <c r="P16" s="583"/>
      <c r="Q16" s="583" t="s">
        <v>365</v>
      </c>
      <c r="R16" s="611">
        <v>17500</v>
      </c>
      <c r="S16" s="583"/>
      <c r="T16" s="611" t="s">
        <v>3846</v>
      </c>
      <c r="U16" s="583"/>
    </row>
    <row r="17" spans="1:21" ht="33" customHeight="1" x14ac:dyDescent="0.2">
      <c r="A17" s="594"/>
      <c r="B17" s="583" t="s">
        <v>371</v>
      </c>
      <c r="C17" s="589">
        <v>138</v>
      </c>
      <c r="D17" s="554" t="s">
        <v>110</v>
      </c>
      <c r="E17" s="586" t="s">
        <v>305</v>
      </c>
      <c r="F17" s="586" t="s">
        <v>346</v>
      </c>
      <c r="G17" s="554" t="s">
        <v>355</v>
      </c>
      <c r="H17" s="587"/>
      <c r="I17" s="587" t="s">
        <v>394</v>
      </c>
      <c r="J17" s="583"/>
      <c r="K17" s="554" t="s">
        <v>397</v>
      </c>
      <c r="L17" s="554" t="s">
        <v>398</v>
      </c>
      <c r="M17" s="588" t="s">
        <v>460</v>
      </c>
      <c r="N17" s="583" t="s">
        <v>2993</v>
      </c>
      <c r="O17" s="583" t="s">
        <v>464</v>
      </c>
      <c r="P17" s="583"/>
      <c r="Q17" s="583" t="s">
        <v>365</v>
      </c>
      <c r="R17" s="611">
        <v>80</v>
      </c>
      <c r="S17" s="583"/>
      <c r="T17" s="611" t="s">
        <v>3834</v>
      </c>
      <c r="U17" s="583"/>
    </row>
    <row r="18" spans="1:21" ht="33" customHeight="1" x14ac:dyDescent="0.2">
      <c r="A18" s="594"/>
      <c r="B18" s="583" t="s">
        <v>371</v>
      </c>
      <c r="C18" s="589">
        <v>138</v>
      </c>
      <c r="D18" s="554" t="s">
        <v>110</v>
      </c>
      <c r="E18" s="586" t="s">
        <v>306</v>
      </c>
      <c r="F18" s="586" t="s">
        <v>346</v>
      </c>
      <c r="G18" s="554" t="s">
        <v>355</v>
      </c>
      <c r="H18" s="587"/>
      <c r="I18" s="587" t="s">
        <v>394</v>
      </c>
      <c r="J18" s="583"/>
      <c r="K18" s="554" t="s">
        <v>399</v>
      </c>
      <c r="L18" s="554" t="s">
        <v>398</v>
      </c>
      <c r="M18" s="588" t="s">
        <v>460</v>
      </c>
      <c r="N18" s="583" t="s">
        <v>2993</v>
      </c>
      <c r="O18" s="583" t="s">
        <v>3003</v>
      </c>
      <c r="P18" s="583"/>
      <c r="Q18" s="583" t="s">
        <v>365</v>
      </c>
      <c r="R18" s="611">
        <v>1</v>
      </c>
      <c r="S18" s="583"/>
      <c r="T18" s="611" t="s">
        <v>3843</v>
      </c>
      <c r="U18" s="583"/>
    </row>
    <row r="19" spans="1:21" ht="33" customHeight="1" x14ac:dyDescent="0.2">
      <c r="A19" s="594"/>
      <c r="B19" s="583" t="s">
        <v>371</v>
      </c>
      <c r="C19" s="589">
        <v>138</v>
      </c>
      <c r="D19" s="554" t="s">
        <v>110</v>
      </c>
      <c r="E19" s="586" t="s">
        <v>307</v>
      </c>
      <c r="F19" s="586" t="s">
        <v>346</v>
      </c>
      <c r="G19" s="554" t="s">
        <v>355</v>
      </c>
      <c r="H19" s="587"/>
      <c r="I19" s="587" t="s">
        <v>394</v>
      </c>
      <c r="J19" s="583"/>
      <c r="K19" s="554" t="s">
        <v>400</v>
      </c>
      <c r="L19" s="554" t="s">
        <v>396</v>
      </c>
      <c r="M19" s="588" t="s">
        <v>460</v>
      </c>
      <c r="N19" s="583" t="s">
        <v>2993</v>
      </c>
      <c r="O19" s="583" t="s">
        <v>465</v>
      </c>
      <c r="P19" s="583"/>
      <c r="Q19" s="583" t="s">
        <v>365</v>
      </c>
      <c r="R19" s="611">
        <v>1</v>
      </c>
      <c r="S19" s="583"/>
      <c r="T19" s="611" t="s">
        <v>3843</v>
      </c>
      <c r="U19" s="583"/>
    </row>
    <row r="20" spans="1:21" ht="33" customHeight="1" x14ac:dyDescent="0.2">
      <c r="A20" s="583" t="s">
        <v>285</v>
      </c>
      <c r="B20" s="583"/>
      <c r="C20" s="595">
        <v>138</v>
      </c>
      <c r="D20" s="364" t="s">
        <v>110</v>
      </c>
      <c r="E20" s="596" t="s">
        <v>308</v>
      </c>
      <c r="F20" s="586" t="s">
        <v>353</v>
      </c>
      <c r="G20" s="364" t="s">
        <v>3004</v>
      </c>
      <c r="H20" s="587"/>
      <c r="I20" s="365" t="s">
        <v>394</v>
      </c>
      <c r="J20" s="583"/>
      <c r="K20" s="597" t="s">
        <v>401</v>
      </c>
      <c r="L20" s="598" t="s">
        <v>402</v>
      </c>
      <c r="M20" s="592" t="s">
        <v>461</v>
      </c>
      <c r="N20" s="583" t="s">
        <v>2995</v>
      </c>
      <c r="O20" s="583" t="s">
        <v>462</v>
      </c>
      <c r="P20" s="583" t="s">
        <v>3835</v>
      </c>
      <c r="Q20" s="599"/>
      <c r="R20" s="594">
        <v>1</v>
      </c>
      <c r="S20" s="599"/>
      <c r="T20" s="594" t="s">
        <v>3843</v>
      </c>
      <c r="U20" s="599"/>
    </row>
    <row r="21" spans="1:21" ht="33" customHeight="1" x14ac:dyDescent="0.2">
      <c r="A21" s="583" t="s">
        <v>285</v>
      </c>
      <c r="B21" s="583"/>
      <c r="C21" s="595">
        <v>138</v>
      </c>
      <c r="D21" s="364" t="s">
        <v>110</v>
      </c>
      <c r="E21" s="596" t="s">
        <v>309</v>
      </c>
      <c r="F21" s="586" t="s">
        <v>349</v>
      </c>
      <c r="G21" s="364" t="s">
        <v>3005</v>
      </c>
      <c r="H21" s="587"/>
      <c r="I21" s="365" t="s">
        <v>394</v>
      </c>
      <c r="J21" s="583"/>
      <c r="K21" s="597" t="s">
        <v>403</v>
      </c>
      <c r="L21" s="598" t="s">
        <v>404</v>
      </c>
      <c r="M21" s="588" t="s">
        <v>460</v>
      </c>
      <c r="N21" s="583" t="s">
        <v>2995</v>
      </c>
      <c r="O21" s="583" t="s">
        <v>462</v>
      </c>
      <c r="P21" s="583" t="s">
        <v>3835</v>
      </c>
      <c r="Q21" s="599"/>
      <c r="R21" s="594">
        <v>115</v>
      </c>
      <c r="S21" s="599"/>
      <c r="T21" s="594" t="s">
        <v>3834</v>
      </c>
      <c r="U21" s="599"/>
    </row>
    <row r="22" spans="1:21" ht="33" customHeight="1" x14ac:dyDescent="0.2">
      <c r="A22" s="583" t="s">
        <v>285</v>
      </c>
      <c r="B22" s="583"/>
      <c r="C22" s="595">
        <v>138</v>
      </c>
      <c r="D22" s="364" t="s">
        <v>110</v>
      </c>
      <c r="E22" s="596" t="s">
        <v>310</v>
      </c>
      <c r="F22" s="586" t="s">
        <v>349</v>
      </c>
      <c r="G22" s="364" t="s">
        <v>3005</v>
      </c>
      <c r="H22" s="587"/>
      <c r="I22" s="365" t="s">
        <v>394</v>
      </c>
      <c r="J22" s="583"/>
      <c r="K22" s="597" t="s">
        <v>405</v>
      </c>
      <c r="L22" s="598" t="s">
        <v>404</v>
      </c>
      <c r="M22" s="588" t="s">
        <v>460</v>
      </c>
      <c r="N22" s="583" t="s">
        <v>2995</v>
      </c>
      <c r="O22" s="583" t="s">
        <v>466</v>
      </c>
      <c r="P22" s="583" t="s">
        <v>3835</v>
      </c>
      <c r="Q22" s="599"/>
      <c r="R22" s="594">
        <v>600</v>
      </c>
      <c r="S22" s="599"/>
      <c r="T22" s="594" t="s">
        <v>3846</v>
      </c>
      <c r="U22" s="599"/>
    </row>
    <row r="23" spans="1:21" ht="33" customHeight="1" x14ac:dyDescent="0.2">
      <c r="A23" s="583" t="s">
        <v>285</v>
      </c>
      <c r="B23" s="583"/>
      <c r="C23" s="595">
        <v>138</v>
      </c>
      <c r="D23" s="364" t="s">
        <v>110</v>
      </c>
      <c r="E23" s="596" t="s">
        <v>311</v>
      </c>
      <c r="F23" s="586" t="s">
        <v>356</v>
      </c>
      <c r="G23" s="364" t="s">
        <v>3005</v>
      </c>
      <c r="H23" s="587"/>
      <c r="I23" s="365" t="s">
        <v>394</v>
      </c>
      <c r="J23" s="583"/>
      <c r="K23" s="597" t="s">
        <v>406</v>
      </c>
      <c r="L23" s="598" t="s">
        <v>404</v>
      </c>
      <c r="M23" s="588" t="s">
        <v>460</v>
      </c>
      <c r="N23" s="583" t="s">
        <v>2995</v>
      </c>
      <c r="O23" s="583" t="s">
        <v>462</v>
      </c>
      <c r="P23" s="583" t="s">
        <v>3835</v>
      </c>
      <c r="Q23" s="599"/>
      <c r="R23" s="594">
        <v>13.42</v>
      </c>
      <c r="S23" s="599"/>
      <c r="T23" s="594" t="s">
        <v>3834</v>
      </c>
      <c r="U23" s="599"/>
    </row>
    <row r="24" spans="1:21" ht="33" customHeight="1" x14ac:dyDescent="0.2">
      <c r="A24" s="590"/>
      <c r="B24" s="583" t="s">
        <v>371</v>
      </c>
      <c r="C24" s="589">
        <v>138</v>
      </c>
      <c r="D24" s="554" t="s">
        <v>110</v>
      </c>
      <c r="E24" s="586" t="s">
        <v>312</v>
      </c>
      <c r="F24" s="586" t="s">
        <v>346</v>
      </c>
      <c r="G24" s="554" t="s">
        <v>348</v>
      </c>
      <c r="H24" s="587"/>
      <c r="I24" s="587" t="s">
        <v>394</v>
      </c>
      <c r="J24" s="583"/>
      <c r="K24" s="554" t="s">
        <v>395</v>
      </c>
      <c r="L24" s="554" t="s">
        <v>396</v>
      </c>
      <c r="M24" s="588" t="s">
        <v>460</v>
      </c>
      <c r="N24" s="583" t="s">
        <v>2993</v>
      </c>
      <c r="O24" s="583" t="s">
        <v>3002</v>
      </c>
      <c r="P24" s="583"/>
      <c r="Q24" s="583" t="s">
        <v>365</v>
      </c>
      <c r="R24" s="611">
        <v>17500</v>
      </c>
      <c r="S24" s="583"/>
      <c r="T24" s="611" t="s">
        <v>3846</v>
      </c>
      <c r="U24" s="583"/>
    </row>
    <row r="25" spans="1:21" ht="33" customHeight="1" x14ac:dyDescent="0.2">
      <c r="A25" s="594"/>
      <c r="B25" s="583" t="s">
        <v>371</v>
      </c>
      <c r="C25" s="589">
        <v>138</v>
      </c>
      <c r="D25" s="554" t="s">
        <v>110</v>
      </c>
      <c r="E25" s="586" t="s">
        <v>313</v>
      </c>
      <c r="F25" s="586" t="s">
        <v>346</v>
      </c>
      <c r="G25" s="554" t="s">
        <v>3005</v>
      </c>
      <c r="H25" s="587"/>
      <c r="I25" s="587" t="s">
        <v>394</v>
      </c>
      <c r="J25" s="583"/>
      <c r="K25" s="554" t="s">
        <v>407</v>
      </c>
      <c r="L25" s="554" t="s">
        <v>408</v>
      </c>
      <c r="M25" s="588" t="s">
        <v>460</v>
      </c>
      <c r="N25" s="583" t="s">
        <v>2993</v>
      </c>
      <c r="O25" s="583" t="s">
        <v>464</v>
      </c>
      <c r="P25" s="583"/>
      <c r="Q25" s="583" t="s">
        <v>365</v>
      </c>
      <c r="R25" s="611">
        <v>2000</v>
      </c>
      <c r="S25" s="583"/>
      <c r="T25" s="611" t="s">
        <v>3843</v>
      </c>
      <c r="U25" s="583"/>
    </row>
    <row r="26" spans="1:21" ht="33" customHeight="1" x14ac:dyDescent="0.2">
      <c r="A26" s="590"/>
      <c r="B26" s="583" t="s">
        <v>371</v>
      </c>
      <c r="C26" s="589">
        <v>138</v>
      </c>
      <c r="D26" s="554" t="s">
        <v>110</v>
      </c>
      <c r="E26" s="586" t="s">
        <v>314</v>
      </c>
      <c r="F26" s="586" t="s">
        <v>346</v>
      </c>
      <c r="G26" s="554" t="s">
        <v>3005</v>
      </c>
      <c r="H26" s="587"/>
      <c r="I26" s="587" t="s">
        <v>394</v>
      </c>
      <c r="J26" s="583"/>
      <c r="K26" s="554" t="s">
        <v>409</v>
      </c>
      <c r="L26" s="554" t="s">
        <v>410</v>
      </c>
      <c r="M26" s="588" t="s">
        <v>460</v>
      </c>
      <c r="N26" s="583" t="s">
        <v>2993</v>
      </c>
      <c r="O26" s="583" t="s">
        <v>3006</v>
      </c>
      <c r="P26" s="583"/>
      <c r="Q26" s="583" t="s">
        <v>365</v>
      </c>
      <c r="R26" s="611">
        <v>1600</v>
      </c>
      <c r="S26" s="583"/>
      <c r="T26" s="611" t="s">
        <v>3846</v>
      </c>
      <c r="U26" s="583"/>
    </row>
    <row r="27" spans="1:21" ht="33" customHeight="1" x14ac:dyDescent="0.2">
      <c r="A27" s="594"/>
      <c r="B27" s="583" t="s">
        <v>371</v>
      </c>
      <c r="C27" s="589">
        <v>138</v>
      </c>
      <c r="D27" s="554" t="s">
        <v>110</v>
      </c>
      <c r="E27" s="586" t="s">
        <v>315</v>
      </c>
      <c r="F27" s="586" t="s">
        <v>346</v>
      </c>
      <c r="G27" s="554" t="s">
        <v>3005</v>
      </c>
      <c r="H27" s="587"/>
      <c r="I27" s="587" t="s">
        <v>394</v>
      </c>
      <c r="J27" s="583"/>
      <c r="K27" s="554" t="s">
        <v>411</v>
      </c>
      <c r="L27" s="554" t="s">
        <v>410</v>
      </c>
      <c r="M27" s="588" t="s">
        <v>460</v>
      </c>
      <c r="N27" s="583" t="s">
        <v>2993</v>
      </c>
      <c r="O27" s="583" t="s">
        <v>464</v>
      </c>
      <c r="P27" s="583"/>
      <c r="Q27" s="583" t="s">
        <v>365</v>
      </c>
      <c r="R27" s="611">
        <v>14</v>
      </c>
      <c r="S27" s="583"/>
      <c r="T27" s="611" t="s">
        <v>3834</v>
      </c>
      <c r="U27" s="583"/>
    </row>
    <row r="28" spans="1:21" ht="33" customHeight="1" x14ac:dyDescent="0.2">
      <c r="A28" s="594"/>
      <c r="B28" s="583" t="s">
        <v>371</v>
      </c>
      <c r="C28" s="589">
        <v>138</v>
      </c>
      <c r="D28" s="554" t="s">
        <v>110</v>
      </c>
      <c r="E28" s="586" t="s">
        <v>316</v>
      </c>
      <c r="F28" s="586" t="s">
        <v>356</v>
      </c>
      <c r="G28" s="554" t="s">
        <v>3005</v>
      </c>
      <c r="H28" s="587"/>
      <c r="I28" s="587" t="s">
        <v>394</v>
      </c>
      <c r="J28" s="583"/>
      <c r="K28" s="554" t="s">
        <v>412</v>
      </c>
      <c r="L28" s="554" t="s">
        <v>410</v>
      </c>
      <c r="M28" s="588" t="s">
        <v>460</v>
      </c>
      <c r="N28" s="583" t="s">
        <v>2993</v>
      </c>
      <c r="O28" s="583" t="s">
        <v>467</v>
      </c>
      <c r="P28" s="583"/>
      <c r="Q28" s="583" t="s">
        <v>365</v>
      </c>
      <c r="R28" s="611">
        <v>13.4</v>
      </c>
      <c r="S28" s="583"/>
      <c r="T28" s="611" t="s">
        <v>3834</v>
      </c>
      <c r="U28" s="583"/>
    </row>
    <row r="29" spans="1:21" ht="33" customHeight="1" x14ac:dyDescent="0.2">
      <c r="A29" s="590"/>
      <c r="B29" s="583" t="s">
        <v>371</v>
      </c>
      <c r="C29" s="589">
        <v>138</v>
      </c>
      <c r="D29" s="554" t="s">
        <v>110</v>
      </c>
      <c r="E29" s="586" t="s">
        <v>317</v>
      </c>
      <c r="F29" s="586" t="s">
        <v>346</v>
      </c>
      <c r="G29" s="554" t="s">
        <v>357</v>
      </c>
      <c r="H29" s="587"/>
      <c r="I29" s="587" t="s">
        <v>394</v>
      </c>
      <c r="J29" s="583"/>
      <c r="K29" s="554" t="s">
        <v>413</v>
      </c>
      <c r="L29" s="554" t="s">
        <v>410</v>
      </c>
      <c r="M29" s="588" t="s">
        <v>460</v>
      </c>
      <c r="N29" s="583" t="s">
        <v>2993</v>
      </c>
      <c r="O29" s="583" t="s">
        <v>464</v>
      </c>
      <c r="P29" s="583"/>
      <c r="Q29" s="583" t="s">
        <v>365</v>
      </c>
      <c r="R29" s="611">
        <v>26</v>
      </c>
      <c r="S29" s="583"/>
      <c r="T29" s="611" t="s">
        <v>3834</v>
      </c>
      <c r="U29" s="583"/>
    </row>
    <row r="30" spans="1:21" ht="33" customHeight="1" x14ac:dyDescent="0.2">
      <c r="A30" s="576" t="s">
        <v>281</v>
      </c>
      <c r="B30" s="583" t="s">
        <v>365</v>
      </c>
      <c r="C30" s="589">
        <v>138</v>
      </c>
      <c r="D30" s="554" t="s">
        <v>110</v>
      </c>
      <c r="E30" s="586" t="s">
        <v>318</v>
      </c>
      <c r="F30" s="586" t="s">
        <v>342</v>
      </c>
      <c r="G30" s="554" t="s">
        <v>358</v>
      </c>
      <c r="H30" s="587"/>
      <c r="I30" s="587" t="s">
        <v>414</v>
      </c>
      <c r="J30" s="583"/>
      <c r="K30" s="554" t="s">
        <v>415</v>
      </c>
      <c r="L30" s="554" t="s">
        <v>416</v>
      </c>
      <c r="M30" s="588" t="s">
        <v>460</v>
      </c>
      <c r="N30" s="583" t="s">
        <v>2995</v>
      </c>
      <c r="O30" s="583" t="s">
        <v>2994</v>
      </c>
      <c r="P30" s="583" t="s">
        <v>3835</v>
      </c>
      <c r="Q30" s="583"/>
      <c r="R30" s="611">
        <v>0.5</v>
      </c>
      <c r="S30" s="583"/>
      <c r="T30" s="611" t="s">
        <v>3834</v>
      </c>
      <c r="U30" s="583"/>
    </row>
    <row r="31" spans="1:21" ht="33" customHeight="1" x14ac:dyDescent="0.2">
      <c r="A31" s="590"/>
      <c r="B31" s="583" t="s">
        <v>371</v>
      </c>
      <c r="C31" s="589">
        <v>138</v>
      </c>
      <c r="D31" s="554" t="s">
        <v>110</v>
      </c>
      <c r="E31" s="586" t="s">
        <v>319</v>
      </c>
      <c r="F31" s="586" t="s">
        <v>346</v>
      </c>
      <c r="G31" s="554" t="s">
        <v>348</v>
      </c>
      <c r="H31" s="587"/>
      <c r="I31" s="587" t="s">
        <v>414</v>
      </c>
      <c r="J31" s="583"/>
      <c r="K31" s="554" t="s">
        <v>417</v>
      </c>
      <c r="L31" s="554" t="s">
        <v>418</v>
      </c>
      <c r="M31" s="588" t="s">
        <v>460</v>
      </c>
      <c r="N31" s="583" t="s">
        <v>2995</v>
      </c>
      <c r="O31" s="583" t="s">
        <v>3007</v>
      </c>
      <c r="P31" s="583" t="s">
        <v>3847</v>
      </c>
      <c r="Q31" s="583" t="s">
        <v>3848</v>
      </c>
      <c r="R31" s="583" t="s">
        <v>3849</v>
      </c>
      <c r="S31" s="583" t="s">
        <v>3850</v>
      </c>
      <c r="T31" s="611" t="s">
        <v>3834</v>
      </c>
      <c r="U31" s="583"/>
    </row>
    <row r="32" spans="1:21" ht="33" customHeight="1" x14ac:dyDescent="0.2">
      <c r="A32" s="593" t="s">
        <v>283</v>
      </c>
      <c r="B32" s="583"/>
      <c r="C32" s="589">
        <v>138</v>
      </c>
      <c r="D32" s="554" t="s">
        <v>110</v>
      </c>
      <c r="E32" s="586" t="s">
        <v>320</v>
      </c>
      <c r="F32" s="586" t="s">
        <v>349</v>
      </c>
      <c r="G32" s="554"/>
      <c r="H32" s="587"/>
      <c r="I32" s="587" t="s">
        <v>419</v>
      </c>
      <c r="J32" s="583"/>
      <c r="K32" s="554" t="s">
        <v>420</v>
      </c>
      <c r="L32" s="554" t="s">
        <v>421</v>
      </c>
      <c r="M32" s="588" t="s">
        <v>460</v>
      </c>
      <c r="N32" s="583" t="s">
        <v>2995</v>
      </c>
      <c r="O32" s="583" t="s">
        <v>468</v>
      </c>
      <c r="P32" s="583" t="s">
        <v>3836</v>
      </c>
      <c r="Q32" s="583" t="s">
        <v>3837</v>
      </c>
      <c r="R32" s="611">
        <v>1</v>
      </c>
      <c r="S32" s="583"/>
      <c r="T32" s="611" t="s">
        <v>3843</v>
      </c>
      <c r="U32" s="583"/>
    </row>
    <row r="33" spans="1:21" ht="33" customHeight="1" x14ac:dyDescent="0.2">
      <c r="A33" s="593" t="s">
        <v>283</v>
      </c>
      <c r="B33" s="583"/>
      <c r="C33" s="589">
        <v>138</v>
      </c>
      <c r="D33" s="554" t="s">
        <v>110</v>
      </c>
      <c r="E33" s="586" t="s">
        <v>321</v>
      </c>
      <c r="F33" s="586" t="s">
        <v>353</v>
      </c>
      <c r="G33" s="554"/>
      <c r="H33" s="587"/>
      <c r="I33" s="587" t="s">
        <v>419</v>
      </c>
      <c r="J33" s="583"/>
      <c r="K33" s="554" t="s">
        <v>422</v>
      </c>
      <c r="L33" s="554" t="s">
        <v>421</v>
      </c>
      <c r="M33" s="588" t="s">
        <v>460</v>
      </c>
      <c r="N33" s="583" t="s">
        <v>2995</v>
      </c>
      <c r="O33" s="583" t="s">
        <v>462</v>
      </c>
      <c r="P33" s="583" t="s">
        <v>3836</v>
      </c>
      <c r="Q33" s="583" t="s">
        <v>3837</v>
      </c>
      <c r="R33" s="611">
        <v>1</v>
      </c>
      <c r="S33" s="583"/>
      <c r="T33" s="611" t="s">
        <v>3843</v>
      </c>
      <c r="U33" s="583"/>
    </row>
    <row r="34" spans="1:21" ht="33" customHeight="1" x14ac:dyDescent="0.2">
      <c r="A34" s="590"/>
      <c r="B34" s="583" t="s">
        <v>371</v>
      </c>
      <c r="C34" s="589">
        <v>138</v>
      </c>
      <c r="D34" s="554" t="s">
        <v>110</v>
      </c>
      <c r="E34" s="586" t="s">
        <v>322</v>
      </c>
      <c r="F34" s="586" t="s">
        <v>346</v>
      </c>
      <c r="G34" s="554"/>
      <c r="H34" s="587" t="s">
        <v>3008</v>
      </c>
      <c r="I34" s="587" t="s">
        <v>423</v>
      </c>
      <c r="J34" s="583"/>
      <c r="K34" s="554" t="s">
        <v>424</v>
      </c>
      <c r="L34" s="554" t="s">
        <v>425</v>
      </c>
      <c r="M34" s="588" t="s">
        <v>460</v>
      </c>
      <c r="N34" s="583" t="s">
        <v>2995</v>
      </c>
      <c r="O34" s="583" t="s">
        <v>2996</v>
      </c>
      <c r="P34" s="583" t="s">
        <v>3835</v>
      </c>
      <c r="Q34" s="583" t="s">
        <v>3851</v>
      </c>
      <c r="R34" s="611">
        <v>4</v>
      </c>
      <c r="S34" s="583"/>
      <c r="T34" s="611" t="s">
        <v>3834</v>
      </c>
      <c r="U34" s="583"/>
    </row>
    <row r="35" spans="1:21" ht="33" customHeight="1" x14ac:dyDescent="0.2">
      <c r="A35" s="594"/>
      <c r="B35" s="583" t="s">
        <v>371</v>
      </c>
      <c r="C35" s="589">
        <v>138</v>
      </c>
      <c r="D35" s="554" t="s">
        <v>110</v>
      </c>
      <c r="E35" s="586" t="s">
        <v>323</v>
      </c>
      <c r="F35" s="586" t="s">
        <v>346</v>
      </c>
      <c r="G35" s="554" t="s">
        <v>348</v>
      </c>
      <c r="H35" s="587"/>
      <c r="I35" s="587" t="s">
        <v>426</v>
      </c>
      <c r="J35" s="583"/>
      <c r="K35" s="554" t="s">
        <v>427</v>
      </c>
      <c r="L35" s="554" t="s">
        <v>428</v>
      </c>
      <c r="M35" s="592" t="s">
        <v>461</v>
      </c>
      <c r="N35" s="583" t="s">
        <v>2993</v>
      </c>
      <c r="O35" s="583" t="s">
        <v>462</v>
      </c>
      <c r="P35" s="583"/>
      <c r="Q35" s="583" t="s">
        <v>365</v>
      </c>
      <c r="R35" s="611">
        <v>1</v>
      </c>
      <c r="S35" s="583"/>
      <c r="T35" s="611" t="s">
        <v>3843</v>
      </c>
      <c r="U35" s="583"/>
    </row>
    <row r="36" spans="1:21" ht="33" customHeight="1" x14ac:dyDescent="0.2">
      <c r="A36" s="583" t="s">
        <v>286</v>
      </c>
      <c r="B36" s="583" t="s">
        <v>371</v>
      </c>
      <c r="C36" s="589">
        <v>138</v>
      </c>
      <c r="D36" s="554" t="s">
        <v>110</v>
      </c>
      <c r="E36" s="586" t="s">
        <v>324</v>
      </c>
      <c r="F36" s="586" t="s">
        <v>346</v>
      </c>
      <c r="G36" s="554" t="s">
        <v>2999</v>
      </c>
      <c r="H36" s="587"/>
      <c r="I36" s="587" t="s">
        <v>426</v>
      </c>
      <c r="J36" s="583"/>
      <c r="K36" s="554" t="s">
        <v>429</v>
      </c>
      <c r="L36" s="554" t="s">
        <v>430</v>
      </c>
      <c r="M36" s="592" t="s">
        <v>461</v>
      </c>
      <c r="N36" s="583" t="s">
        <v>2993</v>
      </c>
      <c r="O36" s="583" t="s">
        <v>3009</v>
      </c>
      <c r="P36" s="583"/>
      <c r="Q36" s="583" t="s">
        <v>365</v>
      </c>
      <c r="R36" s="611">
        <v>1</v>
      </c>
      <c r="S36" s="583"/>
      <c r="T36" s="611" t="s">
        <v>3843</v>
      </c>
      <c r="U36" s="583"/>
    </row>
    <row r="37" spans="1:21" ht="33" customHeight="1" x14ac:dyDescent="0.2">
      <c r="A37" s="583" t="s">
        <v>285</v>
      </c>
      <c r="B37" s="583"/>
      <c r="C37" s="589">
        <v>138</v>
      </c>
      <c r="D37" s="554" t="s">
        <v>110</v>
      </c>
      <c r="E37" s="596" t="s">
        <v>325</v>
      </c>
      <c r="F37" s="586" t="s">
        <v>349</v>
      </c>
      <c r="G37" s="554" t="s">
        <v>3010</v>
      </c>
      <c r="H37" s="587"/>
      <c r="I37" s="365" t="s">
        <v>426</v>
      </c>
      <c r="J37" s="583"/>
      <c r="K37" s="554" t="s">
        <v>431</v>
      </c>
      <c r="L37" s="598" t="s">
        <v>404</v>
      </c>
      <c r="M37" s="588" t="s">
        <v>460</v>
      </c>
      <c r="N37" s="583" t="s">
        <v>2995</v>
      </c>
      <c r="O37" s="583" t="s">
        <v>3011</v>
      </c>
      <c r="P37" s="583" t="s">
        <v>3835</v>
      </c>
      <c r="Q37" s="599"/>
      <c r="R37" s="594">
        <v>1</v>
      </c>
      <c r="S37" s="599"/>
      <c r="T37" s="594" t="s">
        <v>3843</v>
      </c>
      <c r="U37" s="599"/>
    </row>
    <row r="38" spans="1:21" ht="33" customHeight="1" x14ac:dyDescent="0.2">
      <c r="A38" s="583" t="s">
        <v>285</v>
      </c>
      <c r="B38" s="583"/>
      <c r="C38" s="595">
        <v>138</v>
      </c>
      <c r="D38" s="364" t="s">
        <v>110</v>
      </c>
      <c r="E38" s="596" t="s">
        <v>326</v>
      </c>
      <c r="F38" s="586" t="s">
        <v>349</v>
      </c>
      <c r="G38" s="554" t="s">
        <v>355</v>
      </c>
      <c r="H38" s="587"/>
      <c r="I38" s="365" t="s">
        <v>426</v>
      </c>
      <c r="J38" s="583"/>
      <c r="K38" s="597" t="s">
        <v>432</v>
      </c>
      <c r="L38" s="598" t="s">
        <v>404</v>
      </c>
      <c r="M38" s="588" t="s">
        <v>460</v>
      </c>
      <c r="N38" s="583" t="s">
        <v>2995</v>
      </c>
      <c r="O38" s="583" t="s">
        <v>3012</v>
      </c>
      <c r="P38" s="583" t="s">
        <v>3835</v>
      </c>
      <c r="Q38" s="622"/>
      <c r="R38" s="590">
        <v>1</v>
      </c>
      <c r="S38" s="622"/>
      <c r="T38" s="590" t="s">
        <v>3843</v>
      </c>
      <c r="U38" s="622"/>
    </row>
    <row r="39" spans="1:21" ht="33" customHeight="1" x14ac:dyDescent="0.2">
      <c r="A39" s="583" t="s">
        <v>285</v>
      </c>
      <c r="B39" s="583"/>
      <c r="C39" s="595">
        <v>138</v>
      </c>
      <c r="D39" s="364" t="s">
        <v>110</v>
      </c>
      <c r="E39" s="596" t="s">
        <v>327</v>
      </c>
      <c r="F39" s="586" t="s">
        <v>349</v>
      </c>
      <c r="G39" s="554" t="s">
        <v>355</v>
      </c>
      <c r="H39" s="587"/>
      <c r="I39" s="365" t="s">
        <v>426</v>
      </c>
      <c r="J39" s="583"/>
      <c r="K39" s="597" t="s">
        <v>433</v>
      </c>
      <c r="L39" s="598" t="s">
        <v>402</v>
      </c>
      <c r="M39" s="588" t="s">
        <v>460</v>
      </c>
      <c r="N39" s="583" t="s">
        <v>2995</v>
      </c>
      <c r="O39" s="583" t="s">
        <v>462</v>
      </c>
      <c r="P39" s="583" t="s">
        <v>3835</v>
      </c>
      <c r="Q39" s="622"/>
      <c r="R39" s="590">
        <v>1</v>
      </c>
      <c r="S39" s="622"/>
      <c r="T39" s="590" t="s">
        <v>3843</v>
      </c>
      <c r="U39" s="622"/>
    </row>
    <row r="40" spans="1:21" ht="37.5" customHeight="1" x14ac:dyDescent="0.2">
      <c r="A40" s="583" t="s">
        <v>285</v>
      </c>
      <c r="B40" s="583"/>
      <c r="C40" s="595">
        <v>138</v>
      </c>
      <c r="D40" s="364" t="s">
        <v>110</v>
      </c>
      <c r="E40" s="596" t="s">
        <v>328</v>
      </c>
      <c r="F40" s="586" t="s">
        <v>349</v>
      </c>
      <c r="G40" s="364" t="s">
        <v>359</v>
      </c>
      <c r="H40" s="587"/>
      <c r="I40" s="365" t="s">
        <v>426</v>
      </c>
      <c r="J40" s="583"/>
      <c r="K40" s="597" t="s">
        <v>434</v>
      </c>
      <c r="L40" s="598" t="s">
        <v>402</v>
      </c>
      <c r="M40" s="592" t="s">
        <v>461</v>
      </c>
      <c r="N40" s="583" t="s">
        <v>2995</v>
      </c>
      <c r="O40" s="583" t="s">
        <v>469</v>
      </c>
      <c r="P40" s="583" t="s">
        <v>3835</v>
      </c>
      <c r="Q40" s="622"/>
      <c r="R40" s="590">
        <v>1</v>
      </c>
      <c r="S40" s="622"/>
      <c r="T40" s="590" t="s">
        <v>3843</v>
      </c>
      <c r="U40" s="622"/>
    </row>
    <row r="41" spans="1:21" ht="33" customHeight="1" x14ac:dyDescent="0.2">
      <c r="A41" s="583" t="s">
        <v>287</v>
      </c>
      <c r="B41" s="583"/>
      <c r="C41" s="595">
        <v>138</v>
      </c>
      <c r="D41" s="364" t="s">
        <v>110</v>
      </c>
      <c r="E41" s="596" t="s">
        <v>329</v>
      </c>
      <c r="F41" s="586" t="s">
        <v>349</v>
      </c>
      <c r="G41" s="364" t="s">
        <v>3005</v>
      </c>
      <c r="H41" s="587"/>
      <c r="I41" s="365" t="s">
        <v>426</v>
      </c>
      <c r="J41" s="583"/>
      <c r="K41" s="597" t="s">
        <v>435</v>
      </c>
      <c r="L41" s="598" t="s">
        <v>402</v>
      </c>
      <c r="M41" s="588" t="s">
        <v>460</v>
      </c>
      <c r="N41" s="583" t="s">
        <v>2995</v>
      </c>
      <c r="O41" s="583" t="s">
        <v>462</v>
      </c>
      <c r="P41" s="583" t="s">
        <v>3835</v>
      </c>
      <c r="Q41" s="622"/>
      <c r="R41" s="590">
        <v>1</v>
      </c>
      <c r="S41" s="622"/>
      <c r="T41" s="590" t="s">
        <v>3843</v>
      </c>
      <c r="U41" s="622"/>
    </row>
    <row r="42" spans="1:21" ht="33" customHeight="1" x14ac:dyDescent="0.2">
      <c r="A42" s="594"/>
      <c r="B42" s="583" t="s">
        <v>371</v>
      </c>
      <c r="C42" s="589">
        <v>138</v>
      </c>
      <c r="D42" s="554" t="s">
        <v>110</v>
      </c>
      <c r="E42" s="586" t="s">
        <v>330</v>
      </c>
      <c r="F42" s="586" t="s">
        <v>346</v>
      </c>
      <c r="G42" s="554"/>
      <c r="H42" s="587" t="s">
        <v>350</v>
      </c>
      <c r="I42" s="587" t="s">
        <v>426</v>
      </c>
      <c r="J42" s="583"/>
      <c r="K42" s="554" t="s">
        <v>436</v>
      </c>
      <c r="L42" s="554" t="s">
        <v>437</v>
      </c>
      <c r="M42" s="592" t="s">
        <v>461</v>
      </c>
      <c r="N42" s="583" t="s">
        <v>2995</v>
      </c>
      <c r="O42" s="583" t="s">
        <v>470</v>
      </c>
      <c r="P42" s="583" t="s">
        <v>3836</v>
      </c>
      <c r="Q42" s="583" t="s">
        <v>3852</v>
      </c>
      <c r="R42" s="611">
        <v>1</v>
      </c>
      <c r="S42" s="583"/>
      <c r="T42" s="611" t="s">
        <v>3843</v>
      </c>
      <c r="U42" s="583"/>
    </row>
    <row r="43" spans="1:21" ht="33" customHeight="1" x14ac:dyDescent="0.2">
      <c r="A43" s="594"/>
      <c r="B43" s="583" t="s">
        <v>371</v>
      </c>
      <c r="C43" s="589">
        <v>138</v>
      </c>
      <c r="D43" s="554" t="s">
        <v>110</v>
      </c>
      <c r="E43" s="586" t="s">
        <v>331</v>
      </c>
      <c r="F43" s="586" t="s">
        <v>346</v>
      </c>
      <c r="G43" s="554"/>
      <c r="H43" s="587" t="s">
        <v>360</v>
      </c>
      <c r="I43" s="587" t="s">
        <v>426</v>
      </c>
      <c r="J43" s="583"/>
      <c r="K43" s="554" t="s">
        <v>438</v>
      </c>
      <c r="L43" s="554" t="s">
        <v>439</v>
      </c>
      <c r="M43" s="592" t="s">
        <v>461</v>
      </c>
      <c r="N43" s="583" t="s">
        <v>2993</v>
      </c>
      <c r="O43" s="583" t="s">
        <v>462</v>
      </c>
      <c r="P43" s="583"/>
      <c r="Q43" s="583" t="s">
        <v>365</v>
      </c>
      <c r="R43" s="611">
        <v>1</v>
      </c>
      <c r="S43" s="583"/>
      <c r="T43" s="611" t="s">
        <v>3843</v>
      </c>
      <c r="U43" s="583"/>
    </row>
    <row r="44" spans="1:21" ht="33" customHeight="1" x14ac:dyDescent="0.2">
      <c r="A44" s="590"/>
      <c r="B44" s="583" t="s">
        <v>371</v>
      </c>
      <c r="C44" s="589">
        <v>138</v>
      </c>
      <c r="D44" s="554" t="s">
        <v>110</v>
      </c>
      <c r="E44" s="586" t="s">
        <v>332</v>
      </c>
      <c r="F44" s="586" t="s">
        <v>346</v>
      </c>
      <c r="G44" s="554" t="s">
        <v>348</v>
      </c>
      <c r="H44" s="587"/>
      <c r="I44" s="587" t="s">
        <v>440</v>
      </c>
      <c r="J44" s="583"/>
      <c r="K44" s="554" t="s">
        <v>441</v>
      </c>
      <c r="L44" s="554" t="s">
        <v>442</v>
      </c>
      <c r="M44" s="588" t="s">
        <v>460</v>
      </c>
      <c r="N44" s="583" t="s">
        <v>2995</v>
      </c>
      <c r="O44" s="583" t="s">
        <v>3007</v>
      </c>
      <c r="P44" s="583" t="s">
        <v>3835</v>
      </c>
      <c r="Q44" s="583" t="s">
        <v>3853</v>
      </c>
      <c r="R44" s="611">
        <v>16.87</v>
      </c>
      <c r="S44" s="583"/>
      <c r="T44" s="611" t="s">
        <v>3834</v>
      </c>
      <c r="U44" s="583"/>
    </row>
    <row r="45" spans="1:21" ht="33" customHeight="1" x14ac:dyDescent="0.2">
      <c r="A45" s="590"/>
      <c r="B45" s="583" t="s">
        <v>371</v>
      </c>
      <c r="C45" s="589">
        <v>138</v>
      </c>
      <c r="D45" s="554" t="s">
        <v>110</v>
      </c>
      <c r="E45" s="586" t="s">
        <v>333</v>
      </c>
      <c r="F45" s="586" t="s">
        <v>346</v>
      </c>
      <c r="G45" s="554" t="s">
        <v>348</v>
      </c>
      <c r="H45" s="587"/>
      <c r="I45" s="587" t="s">
        <v>443</v>
      </c>
      <c r="J45" s="583"/>
      <c r="K45" s="554" t="s">
        <v>444</v>
      </c>
      <c r="L45" s="554" t="s">
        <v>445</v>
      </c>
      <c r="M45" s="588" t="s">
        <v>460</v>
      </c>
      <c r="N45" s="583" t="s">
        <v>2995</v>
      </c>
      <c r="O45" s="583" t="s">
        <v>3013</v>
      </c>
      <c r="P45" s="583" t="s">
        <v>3844</v>
      </c>
      <c r="Q45" s="583" t="s">
        <v>3845</v>
      </c>
      <c r="R45" s="611">
        <v>35</v>
      </c>
      <c r="S45" s="583"/>
      <c r="T45" s="611" t="s">
        <v>3834</v>
      </c>
      <c r="U45" s="583"/>
    </row>
    <row r="46" spans="1:21" ht="33" customHeight="1" x14ac:dyDescent="0.2">
      <c r="A46" s="590"/>
      <c r="B46" s="583" t="s">
        <v>371</v>
      </c>
      <c r="C46" s="589">
        <v>138</v>
      </c>
      <c r="D46" s="554" t="s">
        <v>110</v>
      </c>
      <c r="E46" s="586" t="s">
        <v>334</v>
      </c>
      <c r="F46" s="586" t="s">
        <v>346</v>
      </c>
      <c r="G46" s="554"/>
      <c r="H46" s="587" t="s">
        <v>3014</v>
      </c>
      <c r="I46" s="587" t="s">
        <v>443</v>
      </c>
      <c r="J46" s="583"/>
      <c r="K46" s="554" t="s">
        <v>446</v>
      </c>
      <c r="L46" s="554" t="s">
        <v>447</v>
      </c>
      <c r="M46" s="588" t="s">
        <v>460</v>
      </c>
      <c r="N46" s="583" t="s">
        <v>2995</v>
      </c>
      <c r="O46" s="583" t="s">
        <v>3013</v>
      </c>
      <c r="P46" s="583" t="s">
        <v>3835</v>
      </c>
      <c r="Q46" s="583" t="s">
        <v>3854</v>
      </c>
      <c r="R46" s="733">
        <v>10.1534</v>
      </c>
      <c r="S46" s="734"/>
      <c r="T46" s="611" t="s">
        <v>3834</v>
      </c>
      <c r="U46" s="583"/>
    </row>
    <row r="47" spans="1:21" ht="33" customHeight="1" x14ac:dyDescent="0.2">
      <c r="A47" s="590"/>
      <c r="B47" s="583" t="s">
        <v>371</v>
      </c>
      <c r="C47" s="589">
        <v>138</v>
      </c>
      <c r="D47" s="554" t="s">
        <v>110</v>
      </c>
      <c r="E47" s="586" t="s">
        <v>335</v>
      </c>
      <c r="F47" s="586" t="s">
        <v>346</v>
      </c>
      <c r="G47" s="554" t="s">
        <v>357</v>
      </c>
      <c r="H47" s="587"/>
      <c r="I47" s="587" t="s">
        <v>443</v>
      </c>
      <c r="J47" s="583"/>
      <c r="K47" s="554" t="s">
        <v>444</v>
      </c>
      <c r="L47" s="554" t="s">
        <v>448</v>
      </c>
      <c r="M47" s="588" t="s">
        <v>460</v>
      </c>
      <c r="N47" s="583" t="s">
        <v>2995</v>
      </c>
      <c r="O47" s="583" t="s">
        <v>3015</v>
      </c>
      <c r="P47" s="583" t="s">
        <v>3844</v>
      </c>
      <c r="Q47" s="583" t="s">
        <v>3845</v>
      </c>
      <c r="R47" s="611">
        <v>2.9</v>
      </c>
      <c r="S47" s="583"/>
      <c r="T47" s="611" t="s">
        <v>3834</v>
      </c>
      <c r="U47" s="583"/>
    </row>
    <row r="48" spans="1:21" ht="33" customHeight="1" x14ac:dyDescent="0.2">
      <c r="A48" s="590"/>
      <c r="B48" s="583" t="s">
        <v>371</v>
      </c>
      <c r="C48" s="589">
        <v>138</v>
      </c>
      <c r="D48" s="554" t="s">
        <v>110</v>
      </c>
      <c r="E48" s="586" t="s">
        <v>336</v>
      </c>
      <c r="F48" s="586" t="s">
        <v>346</v>
      </c>
      <c r="G48" s="554" t="s">
        <v>355</v>
      </c>
      <c r="H48" s="587"/>
      <c r="I48" s="587" t="s">
        <v>449</v>
      </c>
      <c r="J48" s="583"/>
      <c r="K48" s="554" t="s">
        <v>450</v>
      </c>
      <c r="L48" s="554" t="s">
        <v>112</v>
      </c>
      <c r="M48" s="588" t="s">
        <v>460</v>
      </c>
      <c r="N48" s="583" t="s">
        <v>2993</v>
      </c>
      <c r="O48" s="583" t="s">
        <v>3016</v>
      </c>
      <c r="P48" s="583"/>
      <c r="Q48" s="583" t="s">
        <v>365</v>
      </c>
      <c r="R48" s="611">
        <v>49.2</v>
      </c>
      <c r="S48" s="583"/>
      <c r="T48" s="611" t="s">
        <v>3834</v>
      </c>
      <c r="U48" s="583"/>
    </row>
    <row r="49" spans="1:21" ht="33" customHeight="1" x14ac:dyDescent="0.2">
      <c r="A49" s="590"/>
      <c r="B49" s="583" t="s">
        <v>371</v>
      </c>
      <c r="C49" s="589">
        <v>138</v>
      </c>
      <c r="D49" s="554" t="s">
        <v>110</v>
      </c>
      <c r="E49" s="586" t="s">
        <v>337</v>
      </c>
      <c r="F49" s="586" t="s">
        <v>346</v>
      </c>
      <c r="G49" s="554" t="s">
        <v>348</v>
      </c>
      <c r="H49" s="587"/>
      <c r="I49" s="587" t="s">
        <v>449</v>
      </c>
      <c r="J49" s="583"/>
      <c r="K49" s="554" t="s">
        <v>451</v>
      </c>
      <c r="L49" s="554" t="s">
        <v>452</v>
      </c>
      <c r="M49" s="588" t="s">
        <v>460</v>
      </c>
      <c r="N49" s="583" t="s">
        <v>2993</v>
      </c>
      <c r="O49" s="583" t="s">
        <v>471</v>
      </c>
      <c r="P49" s="583"/>
      <c r="Q49" s="583" t="s">
        <v>365</v>
      </c>
      <c r="R49" s="611">
        <v>0.9</v>
      </c>
      <c r="S49" s="583"/>
      <c r="T49" s="611" t="s">
        <v>3834</v>
      </c>
      <c r="U49" s="583"/>
    </row>
    <row r="50" spans="1:21" ht="33" customHeight="1" x14ac:dyDescent="0.2">
      <c r="A50" s="594"/>
      <c r="B50" s="583" t="s">
        <v>371</v>
      </c>
      <c r="C50" s="589">
        <v>138</v>
      </c>
      <c r="D50" s="554" t="s">
        <v>110</v>
      </c>
      <c r="E50" s="586" t="s">
        <v>338</v>
      </c>
      <c r="F50" s="586" t="s">
        <v>346</v>
      </c>
      <c r="G50" s="554" t="s">
        <v>357</v>
      </c>
      <c r="H50" s="587"/>
      <c r="I50" s="587" t="s">
        <v>449</v>
      </c>
      <c r="J50" s="583"/>
      <c r="K50" s="554" t="s">
        <v>453</v>
      </c>
      <c r="L50" s="554" t="s">
        <v>454</v>
      </c>
      <c r="M50" s="588" t="s">
        <v>460</v>
      </c>
      <c r="N50" s="583" t="s">
        <v>2993</v>
      </c>
      <c r="O50" s="583" t="s">
        <v>472</v>
      </c>
      <c r="P50" s="583"/>
      <c r="Q50" s="583" t="s">
        <v>365</v>
      </c>
      <c r="R50" s="611">
        <v>1.2</v>
      </c>
      <c r="S50" s="583"/>
      <c r="T50" s="611" t="s">
        <v>3834</v>
      </c>
      <c r="U50" s="583"/>
    </row>
    <row r="51" spans="1:21" ht="33" customHeight="1" x14ac:dyDescent="0.2">
      <c r="A51" s="599" t="s">
        <v>288</v>
      </c>
      <c r="B51" s="583" t="s">
        <v>371</v>
      </c>
      <c r="C51" s="589">
        <v>138</v>
      </c>
      <c r="D51" s="554" t="s">
        <v>110</v>
      </c>
      <c r="E51" s="586" t="s">
        <v>339</v>
      </c>
      <c r="F51" s="586" t="s">
        <v>346</v>
      </c>
      <c r="G51" s="554" t="s">
        <v>348</v>
      </c>
      <c r="H51" s="587"/>
      <c r="I51" s="587" t="s">
        <v>455</v>
      </c>
      <c r="J51" s="583"/>
      <c r="K51" s="554" t="s">
        <v>111</v>
      </c>
      <c r="L51" s="554" t="s">
        <v>456</v>
      </c>
      <c r="M51" s="592" t="s">
        <v>461</v>
      </c>
      <c r="N51" s="583" t="s">
        <v>2995</v>
      </c>
      <c r="O51" s="583" t="s">
        <v>3007</v>
      </c>
      <c r="P51" s="583" t="s">
        <v>3855</v>
      </c>
      <c r="Q51" s="583" t="s">
        <v>3856</v>
      </c>
      <c r="R51" s="611">
        <v>29.9</v>
      </c>
      <c r="S51" s="583"/>
      <c r="T51" s="611" t="s">
        <v>3834</v>
      </c>
      <c r="U51" s="583"/>
    </row>
    <row r="52" spans="1:21" ht="33" customHeight="1" x14ac:dyDescent="0.2">
      <c r="A52" s="590"/>
      <c r="B52" s="583" t="s">
        <v>371</v>
      </c>
      <c r="C52" s="589">
        <v>138</v>
      </c>
      <c r="D52" s="554" t="s">
        <v>110</v>
      </c>
      <c r="E52" s="586" t="s">
        <v>340</v>
      </c>
      <c r="F52" s="586" t="s">
        <v>346</v>
      </c>
      <c r="G52" s="554" t="s">
        <v>348</v>
      </c>
      <c r="H52" s="587"/>
      <c r="I52" s="587" t="s">
        <v>455</v>
      </c>
      <c r="J52" s="583"/>
      <c r="K52" s="554" t="s">
        <v>457</v>
      </c>
      <c r="L52" s="554" t="s">
        <v>458</v>
      </c>
      <c r="M52" s="588" t="s">
        <v>460</v>
      </c>
      <c r="N52" s="583" t="s">
        <v>2993</v>
      </c>
      <c r="O52" s="583" t="s">
        <v>2392</v>
      </c>
      <c r="P52" s="583"/>
      <c r="Q52" s="583" t="s">
        <v>365</v>
      </c>
      <c r="R52" s="611">
        <v>1800</v>
      </c>
      <c r="S52" s="583"/>
      <c r="T52" s="611" t="s">
        <v>3857</v>
      </c>
      <c r="U52" s="583"/>
    </row>
    <row r="53" spans="1:21" ht="33" customHeight="1" x14ac:dyDescent="0.2">
      <c r="A53" s="594"/>
      <c r="B53" s="583" t="s">
        <v>586</v>
      </c>
      <c r="C53" s="589">
        <v>139</v>
      </c>
      <c r="D53" s="554" t="s">
        <v>509</v>
      </c>
      <c r="E53" s="586" t="s">
        <v>510</v>
      </c>
      <c r="F53" s="586" t="s">
        <v>346</v>
      </c>
      <c r="G53" s="554" t="s">
        <v>3017</v>
      </c>
      <c r="H53" s="587"/>
      <c r="I53" s="587" t="s">
        <v>394</v>
      </c>
      <c r="J53" s="583"/>
      <c r="K53" s="554" t="s">
        <v>587</v>
      </c>
      <c r="L53" s="554"/>
      <c r="M53" s="583" t="s">
        <v>702</v>
      </c>
      <c r="N53" s="583" t="s">
        <v>2993</v>
      </c>
      <c r="O53" s="583" t="s">
        <v>3018</v>
      </c>
      <c r="P53" s="611"/>
      <c r="Q53" s="583"/>
      <c r="R53" s="611">
        <v>1</v>
      </c>
      <c r="S53" s="583"/>
      <c r="T53" s="611" t="s">
        <v>3843</v>
      </c>
      <c r="U53" s="583"/>
    </row>
    <row r="54" spans="1:21" ht="33" customHeight="1" x14ac:dyDescent="0.2">
      <c r="A54" s="594"/>
      <c r="B54" s="583" t="s">
        <v>588</v>
      </c>
      <c r="C54" s="589">
        <v>139</v>
      </c>
      <c r="D54" s="554" t="s">
        <v>509</v>
      </c>
      <c r="E54" s="586" t="s">
        <v>368</v>
      </c>
      <c r="F54" s="586" t="s">
        <v>346</v>
      </c>
      <c r="G54" s="554" t="s">
        <v>580</v>
      </c>
      <c r="H54" s="587"/>
      <c r="I54" s="587" t="s">
        <v>394</v>
      </c>
      <c r="J54" s="583"/>
      <c r="K54" s="554" t="s">
        <v>589</v>
      </c>
      <c r="L54" s="554"/>
      <c r="M54" s="583" t="s">
        <v>702</v>
      </c>
      <c r="N54" s="583" t="s">
        <v>2993</v>
      </c>
      <c r="O54" s="583" t="s">
        <v>3019</v>
      </c>
      <c r="P54" s="611"/>
      <c r="Q54" s="583"/>
      <c r="R54" s="611">
        <v>1</v>
      </c>
      <c r="S54" s="583"/>
      <c r="T54" s="611" t="s">
        <v>3843</v>
      </c>
      <c r="U54" s="583"/>
    </row>
    <row r="55" spans="1:21" ht="33" customHeight="1" x14ac:dyDescent="0.2">
      <c r="A55" s="594"/>
      <c r="B55" s="583" t="s">
        <v>586</v>
      </c>
      <c r="C55" s="589">
        <v>139</v>
      </c>
      <c r="D55" s="554" t="s">
        <v>509</v>
      </c>
      <c r="E55" s="586" t="s">
        <v>511</v>
      </c>
      <c r="F55" s="586" t="s">
        <v>346</v>
      </c>
      <c r="G55" s="554" t="s">
        <v>3020</v>
      </c>
      <c r="H55" s="587"/>
      <c r="I55" s="587" t="s">
        <v>394</v>
      </c>
      <c r="J55" s="583"/>
      <c r="K55" s="554" t="s">
        <v>590</v>
      </c>
      <c r="L55" s="554"/>
      <c r="M55" s="583" t="s">
        <v>702</v>
      </c>
      <c r="N55" s="583" t="s">
        <v>2993</v>
      </c>
      <c r="O55" s="583" t="s">
        <v>3018</v>
      </c>
      <c r="P55" s="611"/>
      <c r="Q55" s="583"/>
      <c r="R55" s="611"/>
      <c r="S55" s="583"/>
      <c r="T55" s="611" t="s">
        <v>3842</v>
      </c>
      <c r="U55" s="583"/>
    </row>
    <row r="56" spans="1:21" ht="33" customHeight="1" x14ac:dyDescent="0.2">
      <c r="A56" s="594"/>
      <c r="B56" s="583" t="s">
        <v>586</v>
      </c>
      <c r="C56" s="589">
        <v>139</v>
      </c>
      <c r="D56" s="554" t="s">
        <v>509</v>
      </c>
      <c r="E56" s="586" t="s">
        <v>512</v>
      </c>
      <c r="F56" s="586" t="s">
        <v>346</v>
      </c>
      <c r="G56" s="554" t="s">
        <v>3020</v>
      </c>
      <c r="H56" s="587"/>
      <c r="I56" s="587" t="s">
        <v>394</v>
      </c>
      <c r="J56" s="583"/>
      <c r="K56" s="554" t="s">
        <v>591</v>
      </c>
      <c r="L56" s="554"/>
      <c r="M56" s="583" t="s">
        <v>702</v>
      </c>
      <c r="N56" s="583" t="s">
        <v>2993</v>
      </c>
      <c r="O56" s="583" t="s">
        <v>3018</v>
      </c>
      <c r="P56" s="611"/>
      <c r="Q56" s="583"/>
      <c r="R56" s="611"/>
      <c r="S56" s="583"/>
      <c r="T56" s="611" t="s">
        <v>3842</v>
      </c>
      <c r="U56" s="583"/>
    </row>
    <row r="57" spans="1:21" ht="33" customHeight="1" x14ac:dyDescent="0.2">
      <c r="A57" s="594"/>
      <c r="B57" s="583" t="s">
        <v>588</v>
      </c>
      <c r="C57" s="589">
        <v>139</v>
      </c>
      <c r="D57" s="554" t="s">
        <v>509</v>
      </c>
      <c r="E57" s="586" t="s">
        <v>513</v>
      </c>
      <c r="F57" s="586" t="s">
        <v>346</v>
      </c>
      <c r="G57" s="554" t="s">
        <v>3021</v>
      </c>
      <c r="H57" s="587"/>
      <c r="I57" s="587" t="s">
        <v>394</v>
      </c>
      <c r="J57" s="583"/>
      <c r="K57" s="554" t="s">
        <v>592</v>
      </c>
      <c r="L57" s="554"/>
      <c r="M57" s="583" t="s">
        <v>702</v>
      </c>
      <c r="N57" s="583" t="s">
        <v>2993</v>
      </c>
      <c r="O57" s="583" t="s">
        <v>3018</v>
      </c>
      <c r="P57" s="611"/>
      <c r="Q57" s="583"/>
      <c r="R57" s="611">
        <v>1</v>
      </c>
      <c r="S57" s="583"/>
      <c r="T57" s="611" t="s">
        <v>3843</v>
      </c>
      <c r="U57" s="583"/>
    </row>
    <row r="58" spans="1:21" ht="33" customHeight="1" x14ac:dyDescent="0.2">
      <c r="A58" s="594"/>
      <c r="B58" s="583" t="s">
        <v>588</v>
      </c>
      <c r="C58" s="589">
        <v>139</v>
      </c>
      <c r="D58" s="554" t="s">
        <v>509</v>
      </c>
      <c r="E58" s="586" t="s">
        <v>514</v>
      </c>
      <c r="F58" s="586" t="s">
        <v>346</v>
      </c>
      <c r="G58" s="554" t="s">
        <v>580</v>
      </c>
      <c r="H58" s="587"/>
      <c r="I58" s="587" t="s">
        <v>394</v>
      </c>
      <c r="J58" s="583"/>
      <c r="K58" s="554" t="s">
        <v>593</v>
      </c>
      <c r="L58" s="554"/>
      <c r="M58" s="583" t="s">
        <v>702</v>
      </c>
      <c r="N58" s="583" t="s">
        <v>2993</v>
      </c>
      <c r="O58" s="583" t="s">
        <v>3018</v>
      </c>
      <c r="P58" s="611"/>
      <c r="Q58" s="583"/>
      <c r="R58" s="611">
        <v>1</v>
      </c>
      <c r="S58" s="583"/>
      <c r="T58" s="611" t="s">
        <v>3843</v>
      </c>
      <c r="U58" s="583"/>
    </row>
    <row r="59" spans="1:21" ht="33" customHeight="1" x14ac:dyDescent="0.2">
      <c r="A59" s="594"/>
      <c r="B59" s="583" t="s">
        <v>586</v>
      </c>
      <c r="C59" s="589">
        <v>139</v>
      </c>
      <c r="D59" s="554" t="s">
        <v>509</v>
      </c>
      <c r="E59" s="586" t="s">
        <v>515</v>
      </c>
      <c r="F59" s="586" t="s">
        <v>346</v>
      </c>
      <c r="G59" s="554" t="s">
        <v>3020</v>
      </c>
      <c r="H59" s="587"/>
      <c r="I59" s="587" t="s">
        <v>394</v>
      </c>
      <c r="J59" s="583"/>
      <c r="K59" s="554" t="s">
        <v>594</v>
      </c>
      <c r="L59" s="554"/>
      <c r="M59" s="583" t="s">
        <v>702</v>
      </c>
      <c r="N59" s="583" t="s">
        <v>2993</v>
      </c>
      <c r="O59" s="583" t="s">
        <v>3018</v>
      </c>
      <c r="P59" s="611"/>
      <c r="Q59" s="583"/>
      <c r="R59" s="611"/>
      <c r="S59" s="583"/>
      <c r="T59" s="611" t="s">
        <v>3842</v>
      </c>
      <c r="U59" s="583"/>
    </row>
    <row r="60" spans="1:21" ht="33" customHeight="1" x14ac:dyDescent="0.2">
      <c r="A60" s="594"/>
      <c r="B60" s="583" t="s">
        <v>586</v>
      </c>
      <c r="C60" s="589">
        <v>139</v>
      </c>
      <c r="D60" s="554" t="s">
        <v>509</v>
      </c>
      <c r="E60" s="586" t="s">
        <v>516</v>
      </c>
      <c r="F60" s="586" t="s">
        <v>346</v>
      </c>
      <c r="G60" s="554" t="s">
        <v>3020</v>
      </c>
      <c r="H60" s="587"/>
      <c r="I60" s="587" t="s">
        <v>394</v>
      </c>
      <c r="J60" s="583"/>
      <c r="K60" s="554" t="s">
        <v>595</v>
      </c>
      <c r="L60" s="554"/>
      <c r="M60" s="583" t="s">
        <v>702</v>
      </c>
      <c r="N60" s="583" t="s">
        <v>2993</v>
      </c>
      <c r="O60" s="583" t="s">
        <v>3018</v>
      </c>
      <c r="P60" s="611"/>
      <c r="Q60" s="583"/>
      <c r="R60" s="611"/>
      <c r="S60" s="583"/>
      <c r="T60" s="611" t="s">
        <v>3842</v>
      </c>
      <c r="U60" s="583"/>
    </row>
    <row r="61" spans="1:21" ht="33" customHeight="1" x14ac:dyDescent="0.2">
      <c r="A61" s="594"/>
      <c r="B61" s="583" t="s">
        <v>588</v>
      </c>
      <c r="C61" s="589">
        <v>139</v>
      </c>
      <c r="D61" s="554" t="s">
        <v>509</v>
      </c>
      <c r="E61" s="586" t="s">
        <v>517</v>
      </c>
      <c r="F61" s="586" t="s">
        <v>346</v>
      </c>
      <c r="G61" s="554" t="s">
        <v>3017</v>
      </c>
      <c r="H61" s="587"/>
      <c r="I61" s="587" t="s">
        <v>394</v>
      </c>
      <c r="J61" s="583"/>
      <c r="K61" s="554" t="s">
        <v>596</v>
      </c>
      <c r="L61" s="554"/>
      <c r="M61" s="583" t="s">
        <v>702</v>
      </c>
      <c r="N61" s="583" t="s">
        <v>2993</v>
      </c>
      <c r="O61" s="583" t="s">
        <v>3018</v>
      </c>
      <c r="P61" s="611"/>
      <c r="Q61" s="583"/>
      <c r="R61" s="611"/>
      <c r="S61" s="583"/>
      <c r="T61" s="611" t="s">
        <v>3842</v>
      </c>
      <c r="U61" s="583"/>
    </row>
    <row r="62" spans="1:21" ht="33" customHeight="1" x14ac:dyDescent="0.2">
      <c r="A62" s="590"/>
      <c r="B62" s="583" t="s">
        <v>586</v>
      </c>
      <c r="C62" s="589">
        <v>139</v>
      </c>
      <c r="D62" s="554" t="s">
        <v>509</v>
      </c>
      <c r="E62" s="586" t="s">
        <v>518</v>
      </c>
      <c r="F62" s="586" t="s">
        <v>346</v>
      </c>
      <c r="G62" s="554" t="s">
        <v>345</v>
      </c>
      <c r="H62" s="587"/>
      <c r="I62" s="587" t="s">
        <v>368</v>
      </c>
      <c r="J62" s="583"/>
      <c r="K62" s="554" t="s">
        <v>597</v>
      </c>
      <c r="L62" s="554"/>
      <c r="M62" s="583" t="s">
        <v>702</v>
      </c>
      <c r="N62" s="583" t="s">
        <v>2995</v>
      </c>
      <c r="O62" s="583" t="s">
        <v>2174</v>
      </c>
      <c r="P62" s="583" t="s">
        <v>3858</v>
      </c>
      <c r="Q62" s="583"/>
      <c r="R62" s="611">
        <v>90</v>
      </c>
      <c r="S62" s="583" t="s">
        <v>3859</v>
      </c>
      <c r="T62" s="611" t="s">
        <v>3834</v>
      </c>
      <c r="U62" s="583" t="s">
        <v>3834</v>
      </c>
    </row>
    <row r="63" spans="1:21" ht="33" customHeight="1" x14ac:dyDescent="0.2">
      <c r="A63" s="590"/>
      <c r="B63" s="583" t="s">
        <v>586</v>
      </c>
      <c r="C63" s="589">
        <v>139</v>
      </c>
      <c r="D63" s="600" t="s">
        <v>509</v>
      </c>
      <c r="E63" s="586" t="s">
        <v>519</v>
      </c>
      <c r="F63" s="586" t="s">
        <v>346</v>
      </c>
      <c r="G63" s="554" t="s">
        <v>3022</v>
      </c>
      <c r="H63" s="587"/>
      <c r="I63" s="587" t="s">
        <v>517</v>
      </c>
      <c r="J63" s="583"/>
      <c r="K63" s="554" t="s">
        <v>598</v>
      </c>
      <c r="L63" s="554"/>
      <c r="M63" s="583" t="s">
        <v>702</v>
      </c>
      <c r="N63" s="583" t="s">
        <v>2993</v>
      </c>
      <c r="O63" s="583" t="s">
        <v>3018</v>
      </c>
      <c r="P63" s="611"/>
      <c r="Q63" s="583"/>
      <c r="R63" s="611"/>
      <c r="S63" s="583"/>
      <c r="T63" s="611" t="s">
        <v>3842</v>
      </c>
      <c r="U63" s="583"/>
    </row>
    <row r="64" spans="1:21" ht="33" customHeight="1" x14ac:dyDescent="0.2">
      <c r="A64" s="590"/>
      <c r="B64" s="583" t="s">
        <v>586</v>
      </c>
      <c r="C64" s="589">
        <v>139</v>
      </c>
      <c r="D64" s="554" t="s">
        <v>509</v>
      </c>
      <c r="E64" s="586" t="s">
        <v>520</v>
      </c>
      <c r="F64" s="586" t="s">
        <v>346</v>
      </c>
      <c r="G64" s="554" t="s">
        <v>345</v>
      </c>
      <c r="H64" s="587"/>
      <c r="I64" s="587" t="s">
        <v>374</v>
      </c>
      <c r="J64" s="583"/>
      <c r="K64" s="554" t="s">
        <v>599</v>
      </c>
      <c r="L64" s="554"/>
      <c r="M64" s="583" t="s">
        <v>702</v>
      </c>
      <c r="N64" s="583" t="s">
        <v>2995</v>
      </c>
      <c r="O64" s="583" t="s">
        <v>3018</v>
      </c>
      <c r="P64" s="583" t="s">
        <v>3858</v>
      </c>
      <c r="Q64" s="583"/>
      <c r="R64" s="611">
        <v>50</v>
      </c>
      <c r="S64" s="583" t="s">
        <v>3860</v>
      </c>
      <c r="T64" s="611" t="s">
        <v>3834</v>
      </c>
      <c r="U64" s="583"/>
    </row>
    <row r="65" spans="1:21" ht="33" customHeight="1" x14ac:dyDescent="0.2">
      <c r="A65" s="594"/>
      <c r="B65" s="583" t="s">
        <v>586</v>
      </c>
      <c r="C65" s="589">
        <v>139</v>
      </c>
      <c r="D65" s="554" t="s">
        <v>509</v>
      </c>
      <c r="E65" s="586" t="s">
        <v>521</v>
      </c>
      <c r="F65" s="586" t="s">
        <v>346</v>
      </c>
      <c r="G65" s="554" t="s">
        <v>580</v>
      </c>
      <c r="H65" s="587"/>
      <c r="I65" s="587" t="s">
        <v>414</v>
      </c>
      <c r="J65" s="583"/>
      <c r="K65" s="554" t="s">
        <v>600</v>
      </c>
      <c r="L65" s="554"/>
      <c r="M65" s="583" t="s">
        <v>702</v>
      </c>
      <c r="N65" s="583" t="s">
        <v>2995</v>
      </c>
      <c r="O65" s="583" t="s">
        <v>3018</v>
      </c>
      <c r="P65" s="583" t="s">
        <v>3835</v>
      </c>
      <c r="Q65" s="583"/>
      <c r="R65" s="611">
        <v>108</v>
      </c>
      <c r="S65" s="583"/>
      <c r="T65" s="611" t="s">
        <v>3834</v>
      </c>
      <c r="U65" s="583"/>
    </row>
    <row r="66" spans="1:21" ht="33" customHeight="1" x14ac:dyDescent="0.2">
      <c r="A66" s="590"/>
      <c r="B66" s="583" t="s">
        <v>586</v>
      </c>
      <c r="C66" s="589">
        <v>139</v>
      </c>
      <c r="D66" s="554" t="s">
        <v>509</v>
      </c>
      <c r="E66" s="586" t="s">
        <v>522</v>
      </c>
      <c r="F66" s="586" t="s">
        <v>346</v>
      </c>
      <c r="G66" s="554" t="s">
        <v>580</v>
      </c>
      <c r="H66" s="587"/>
      <c r="I66" s="587" t="s">
        <v>368</v>
      </c>
      <c r="J66" s="583"/>
      <c r="K66" s="554" t="s">
        <v>601</v>
      </c>
      <c r="L66" s="554"/>
      <c r="M66" s="583" t="s">
        <v>702</v>
      </c>
      <c r="N66" s="583" t="s">
        <v>2995</v>
      </c>
      <c r="O66" s="583" t="s">
        <v>3018</v>
      </c>
      <c r="P66" s="611" t="s">
        <v>3861</v>
      </c>
      <c r="Q66" s="583" t="s">
        <v>3862</v>
      </c>
      <c r="R66" s="611">
        <v>1185</v>
      </c>
      <c r="S66" s="583"/>
      <c r="T66" s="611" t="s">
        <v>3834</v>
      </c>
      <c r="U66" s="583"/>
    </row>
    <row r="67" spans="1:21" ht="33" customHeight="1" x14ac:dyDescent="0.2">
      <c r="A67" s="590"/>
      <c r="B67" s="583" t="s">
        <v>586</v>
      </c>
      <c r="C67" s="589">
        <v>139</v>
      </c>
      <c r="D67" s="554" t="s">
        <v>509</v>
      </c>
      <c r="E67" s="586" t="s">
        <v>523</v>
      </c>
      <c r="F67" s="586" t="s">
        <v>346</v>
      </c>
      <c r="G67" s="554" t="s">
        <v>580</v>
      </c>
      <c r="H67" s="587"/>
      <c r="I67" s="587" t="s">
        <v>374</v>
      </c>
      <c r="J67" s="583"/>
      <c r="K67" s="554" t="s">
        <v>602</v>
      </c>
      <c r="L67" s="554"/>
      <c r="M67" s="583" t="s">
        <v>702</v>
      </c>
      <c r="N67" s="583" t="s">
        <v>2995</v>
      </c>
      <c r="O67" s="583" t="s">
        <v>3018</v>
      </c>
      <c r="P67" s="583" t="s">
        <v>3858</v>
      </c>
      <c r="Q67" s="583" t="s">
        <v>3863</v>
      </c>
      <c r="R67" s="611">
        <v>7</v>
      </c>
      <c r="S67" s="583"/>
      <c r="T67" s="611" t="s">
        <v>3834</v>
      </c>
      <c r="U67" s="583"/>
    </row>
    <row r="68" spans="1:21" ht="33" customHeight="1" x14ac:dyDescent="0.2">
      <c r="A68" s="590"/>
      <c r="B68" s="583" t="s">
        <v>586</v>
      </c>
      <c r="C68" s="589">
        <v>139</v>
      </c>
      <c r="D68" s="554" t="s">
        <v>509</v>
      </c>
      <c r="E68" s="586" t="s">
        <v>524</v>
      </c>
      <c r="F68" s="586" t="s">
        <v>346</v>
      </c>
      <c r="G68" s="554" t="s">
        <v>3021</v>
      </c>
      <c r="H68" s="587"/>
      <c r="I68" s="587" t="s">
        <v>426</v>
      </c>
      <c r="J68" s="583"/>
      <c r="K68" s="554" t="s">
        <v>603</v>
      </c>
      <c r="L68" s="554"/>
      <c r="M68" s="583" t="s">
        <v>702</v>
      </c>
      <c r="N68" s="583" t="s">
        <v>2993</v>
      </c>
      <c r="O68" s="583" t="s">
        <v>3018</v>
      </c>
      <c r="P68" s="611"/>
      <c r="Q68" s="583"/>
      <c r="R68" s="611">
        <v>1</v>
      </c>
      <c r="S68" s="583"/>
      <c r="T68" s="611" t="s">
        <v>3843</v>
      </c>
      <c r="U68" s="583"/>
    </row>
    <row r="69" spans="1:21" ht="33" customHeight="1" x14ac:dyDescent="0.2">
      <c r="A69" s="590"/>
      <c r="B69" s="583" t="s">
        <v>586</v>
      </c>
      <c r="C69" s="589">
        <v>139</v>
      </c>
      <c r="D69" s="554" t="s">
        <v>509</v>
      </c>
      <c r="E69" s="586" t="s">
        <v>525</v>
      </c>
      <c r="F69" s="586" t="s">
        <v>346</v>
      </c>
      <c r="G69" s="554" t="s">
        <v>3021</v>
      </c>
      <c r="H69" s="587"/>
      <c r="I69" s="587" t="s">
        <v>426</v>
      </c>
      <c r="J69" s="583"/>
      <c r="K69" s="554" t="s">
        <v>604</v>
      </c>
      <c r="L69" s="554"/>
      <c r="M69" s="583" t="s">
        <v>702</v>
      </c>
      <c r="N69" s="583" t="s">
        <v>2993</v>
      </c>
      <c r="O69" s="583" t="s">
        <v>3018</v>
      </c>
      <c r="P69" s="611"/>
      <c r="Q69" s="583"/>
      <c r="R69" s="611"/>
      <c r="S69" s="583"/>
      <c r="T69" s="611" t="s">
        <v>3842</v>
      </c>
      <c r="U69" s="583"/>
    </row>
    <row r="70" spans="1:21" ht="33" customHeight="1" x14ac:dyDescent="0.2">
      <c r="A70" s="601" t="s">
        <v>473</v>
      </c>
      <c r="B70" s="602" t="s">
        <v>586</v>
      </c>
      <c r="C70" s="589">
        <v>142</v>
      </c>
      <c r="D70" s="554" t="s">
        <v>107</v>
      </c>
      <c r="E70" s="586" t="s">
        <v>526</v>
      </c>
      <c r="F70" s="586" t="s">
        <v>346</v>
      </c>
      <c r="G70" s="554" t="s">
        <v>343</v>
      </c>
      <c r="H70" s="587"/>
      <c r="I70" s="587" t="s">
        <v>197</v>
      </c>
      <c r="J70" s="602"/>
      <c r="K70" s="603" t="s">
        <v>3023</v>
      </c>
      <c r="L70" s="554" t="s">
        <v>605</v>
      </c>
      <c r="M70" s="583" t="s">
        <v>3024</v>
      </c>
      <c r="N70" s="583" t="s">
        <v>2993</v>
      </c>
      <c r="O70" s="583" t="s">
        <v>3025</v>
      </c>
      <c r="P70" s="583"/>
      <c r="Q70" s="583" t="s">
        <v>365</v>
      </c>
      <c r="R70" s="611">
        <v>9.6</v>
      </c>
      <c r="S70" s="583"/>
      <c r="T70" s="611" t="s">
        <v>3834</v>
      </c>
      <c r="U70" s="583"/>
    </row>
    <row r="71" spans="1:21" ht="33" customHeight="1" x14ac:dyDescent="0.2">
      <c r="A71" s="601" t="s">
        <v>474</v>
      </c>
      <c r="B71" s="583" t="s">
        <v>606</v>
      </c>
      <c r="C71" s="589">
        <v>142</v>
      </c>
      <c r="D71" s="554" t="s">
        <v>107</v>
      </c>
      <c r="E71" s="586" t="s">
        <v>527</v>
      </c>
      <c r="F71" s="586" t="s">
        <v>346</v>
      </c>
      <c r="G71" s="554" t="s">
        <v>581</v>
      </c>
      <c r="H71" s="587"/>
      <c r="I71" s="587" t="s">
        <v>364</v>
      </c>
      <c r="J71" s="583"/>
      <c r="K71" s="554" t="s">
        <v>607</v>
      </c>
      <c r="L71" s="554" t="s">
        <v>608</v>
      </c>
      <c r="M71" s="583" t="s">
        <v>3024</v>
      </c>
      <c r="N71" s="583" t="s">
        <v>2993</v>
      </c>
      <c r="O71" s="583" t="s">
        <v>3025</v>
      </c>
      <c r="P71" s="583"/>
      <c r="Q71" s="583" t="s">
        <v>365</v>
      </c>
      <c r="R71" s="611">
        <v>7.8</v>
      </c>
      <c r="S71" s="583"/>
      <c r="T71" s="611" t="s">
        <v>3834</v>
      </c>
      <c r="U71" s="583"/>
    </row>
    <row r="72" spans="1:21" ht="33" customHeight="1" x14ac:dyDescent="0.2">
      <c r="A72" s="583" t="s">
        <v>475</v>
      </c>
      <c r="B72" s="602" t="s">
        <v>586</v>
      </c>
      <c r="C72" s="589">
        <v>142</v>
      </c>
      <c r="D72" s="554" t="s">
        <v>107</v>
      </c>
      <c r="E72" s="586" t="s">
        <v>528</v>
      </c>
      <c r="F72" s="586" t="s">
        <v>346</v>
      </c>
      <c r="G72" s="554" t="s">
        <v>343</v>
      </c>
      <c r="H72" s="587"/>
      <c r="I72" s="587" t="s">
        <v>364</v>
      </c>
      <c r="J72" s="602"/>
      <c r="K72" s="554" t="s">
        <v>609</v>
      </c>
      <c r="L72" s="554" t="s">
        <v>610</v>
      </c>
      <c r="M72" s="583" t="s">
        <v>3024</v>
      </c>
      <c r="N72" s="583" t="s">
        <v>2993</v>
      </c>
      <c r="O72" s="583" t="s">
        <v>2392</v>
      </c>
      <c r="P72" s="583"/>
      <c r="Q72" s="583" t="s">
        <v>365</v>
      </c>
      <c r="R72" s="611">
        <v>28</v>
      </c>
      <c r="S72" s="583"/>
      <c r="T72" s="611" t="s">
        <v>3834</v>
      </c>
      <c r="U72" s="583"/>
    </row>
    <row r="73" spans="1:21" ht="33" customHeight="1" x14ac:dyDescent="0.2">
      <c r="A73" s="602" t="s">
        <v>476</v>
      </c>
      <c r="B73" s="602" t="s">
        <v>586</v>
      </c>
      <c r="C73" s="589">
        <v>142</v>
      </c>
      <c r="D73" s="554" t="s">
        <v>107</v>
      </c>
      <c r="E73" s="586" t="s">
        <v>529</v>
      </c>
      <c r="F73" s="604" t="s">
        <v>353</v>
      </c>
      <c r="G73" s="554"/>
      <c r="H73" s="554" t="s">
        <v>582</v>
      </c>
      <c r="I73" s="587" t="s">
        <v>611</v>
      </c>
      <c r="J73" s="602"/>
      <c r="K73" s="554" t="s">
        <v>612</v>
      </c>
      <c r="L73" s="554"/>
      <c r="M73" s="583" t="s">
        <v>3024</v>
      </c>
      <c r="N73" s="583" t="s">
        <v>2993</v>
      </c>
      <c r="O73" s="583" t="s">
        <v>2392</v>
      </c>
      <c r="P73" s="611"/>
      <c r="Q73" s="583"/>
      <c r="R73" s="611">
        <v>11</v>
      </c>
      <c r="S73" s="583"/>
      <c r="T73" s="611" t="s">
        <v>3843</v>
      </c>
      <c r="U73" s="583"/>
    </row>
    <row r="74" spans="1:21" ht="33" customHeight="1" x14ac:dyDescent="0.2">
      <c r="A74" s="601" t="s">
        <v>477</v>
      </c>
      <c r="B74" s="602" t="s">
        <v>586</v>
      </c>
      <c r="C74" s="589">
        <v>142</v>
      </c>
      <c r="D74" s="554" t="s">
        <v>107</v>
      </c>
      <c r="E74" s="586" t="s">
        <v>530</v>
      </c>
      <c r="F74" s="586" t="s">
        <v>346</v>
      </c>
      <c r="G74" s="554" t="s">
        <v>357</v>
      </c>
      <c r="H74" s="587"/>
      <c r="I74" s="587" t="s">
        <v>613</v>
      </c>
      <c r="J74" s="602"/>
      <c r="K74" s="554" t="s">
        <v>614</v>
      </c>
      <c r="L74" s="554" t="s">
        <v>615</v>
      </c>
      <c r="M74" s="583" t="s">
        <v>3024</v>
      </c>
      <c r="N74" s="583" t="s">
        <v>2995</v>
      </c>
      <c r="O74" s="583" t="s">
        <v>2392</v>
      </c>
      <c r="P74" s="611" t="s">
        <v>3835</v>
      </c>
      <c r="Q74" s="583" t="s">
        <v>3130</v>
      </c>
      <c r="R74" s="611">
        <v>1</v>
      </c>
      <c r="S74" s="583"/>
      <c r="T74" s="611" t="s">
        <v>3842</v>
      </c>
      <c r="U74" s="583" t="s">
        <v>3864</v>
      </c>
    </row>
    <row r="75" spans="1:21" ht="33" customHeight="1" x14ac:dyDescent="0.2">
      <c r="A75" s="583" t="s">
        <v>478</v>
      </c>
      <c r="B75" s="602" t="s">
        <v>586</v>
      </c>
      <c r="C75" s="589">
        <v>142</v>
      </c>
      <c r="D75" s="554" t="s">
        <v>107</v>
      </c>
      <c r="E75" s="586" t="s">
        <v>531</v>
      </c>
      <c r="F75" s="604" t="s">
        <v>349</v>
      </c>
      <c r="G75" s="554" t="s">
        <v>343</v>
      </c>
      <c r="H75" s="587"/>
      <c r="I75" s="587" t="s">
        <v>374</v>
      </c>
      <c r="J75" s="602"/>
      <c r="K75" s="554" t="s">
        <v>616</v>
      </c>
      <c r="L75" s="554" t="s">
        <v>367</v>
      </c>
      <c r="M75" s="583" t="s">
        <v>3024</v>
      </c>
      <c r="N75" s="583" t="s">
        <v>2995</v>
      </c>
      <c r="O75" s="583" t="s">
        <v>2392</v>
      </c>
      <c r="P75" s="583" t="s">
        <v>3835</v>
      </c>
      <c r="Q75" s="583"/>
      <c r="R75" s="611">
        <v>1</v>
      </c>
      <c r="S75" s="583"/>
      <c r="T75" s="611" t="s">
        <v>3834</v>
      </c>
      <c r="U75" s="583" t="s">
        <v>3865</v>
      </c>
    </row>
    <row r="76" spans="1:21" ht="33" customHeight="1" x14ac:dyDescent="0.2">
      <c r="A76" s="602" t="s">
        <v>476</v>
      </c>
      <c r="B76" s="602" t="s">
        <v>586</v>
      </c>
      <c r="C76" s="589">
        <v>142</v>
      </c>
      <c r="D76" s="554" t="s">
        <v>107</v>
      </c>
      <c r="E76" s="586" t="s">
        <v>532</v>
      </c>
      <c r="F76" s="605" t="s">
        <v>349</v>
      </c>
      <c r="G76" s="554" t="s">
        <v>343</v>
      </c>
      <c r="H76" s="587"/>
      <c r="I76" s="587" t="s">
        <v>374</v>
      </c>
      <c r="J76" s="602"/>
      <c r="K76" s="554" t="s">
        <v>617</v>
      </c>
      <c r="L76" s="554"/>
      <c r="M76" s="583" t="s">
        <v>3024</v>
      </c>
      <c r="N76" s="583" t="s">
        <v>2993</v>
      </c>
      <c r="O76" s="583" t="s">
        <v>2392</v>
      </c>
      <c r="P76" s="611"/>
      <c r="Q76" s="583"/>
      <c r="R76" s="611"/>
      <c r="S76" s="583"/>
      <c r="T76" s="611" t="s">
        <v>3842</v>
      </c>
      <c r="U76" s="583"/>
    </row>
    <row r="77" spans="1:21" ht="33" customHeight="1" x14ac:dyDescent="0.2">
      <c r="A77" s="583" t="s">
        <v>479</v>
      </c>
      <c r="B77" s="602" t="s">
        <v>586</v>
      </c>
      <c r="C77" s="589">
        <v>142</v>
      </c>
      <c r="D77" s="554" t="s">
        <v>107</v>
      </c>
      <c r="E77" s="586" t="s">
        <v>533</v>
      </c>
      <c r="F77" s="604" t="s">
        <v>349</v>
      </c>
      <c r="G77" s="554"/>
      <c r="H77" s="587" t="s">
        <v>583</v>
      </c>
      <c r="I77" s="587" t="s">
        <v>374</v>
      </c>
      <c r="J77" s="602"/>
      <c r="K77" s="554" t="s">
        <v>618</v>
      </c>
      <c r="L77" s="554" t="s">
        <v>619</v>
      </c>
      <c r="M77" s="583" t="s">
        <v>3024</v>
      </c>
      <c r="N77" s="583" t="s">
        <v>2995</v>
      </c>
      <c r="O77" s="583" t="s">
        <v>2392</v>
      </c>
      <c r="P77" s="583" t="s">
        <v>3844</v>
      </c>
      <c r="Q77" s="583" t="s">
        <v>3845</v>
      </c>
      <c r="R77" s="611">
        <v>2</v>
      </c>
      <c r="S77" s="583" t="s">
        <v>3866</v>
      </c>
      <c r="T77" s="611" t="s">
        <v>3843</v>
      </c>
      <c r="U77" s="583" t="s">
        <v>3867</v>
      </c>
    </row>
    <row r="78" spans="1:21" ht="33" customHeight="1" x14ac:dyDescent="0.2">
      <c r="A78" s="583" t="s">
        <v>480</v>
      </c>
      <c r="B78" s="602" t="s">
        <v>586</v>
      </c>
      <c r="C78" s="589">
        <v>142</v>
      </c>
      <c r="D78" s="554" t="s">
        <v>107</v>
      </c>
      <c r="E78" s="586" t="s">
        <v>534</v>
      </c>
      <c r="F78" s="604" t="s">
        <v>349</v>
      </c>
      <c r="G78" s="554"/>
      <c r="H78" s="554" t="s">
        <v>583</v>
      </c>
      <c r="I78" s="587" t="s">
        <v>374</v>
      </c>
      <c r="J78" s="602"/>
      <c r="K78" s="554" t="s">
        <v>3026</v>
      </c>
      <c r="L78" s="554" t="s">
        <v>619</v>
      </c>
      <c r="M78" s="583" t="s">
        <v>3024</v>
      </c>
      <c r="N78" s="583" t="s">
        <v>2993</v>
      </c>
      <c r="O78" s="583" t="s">
        <v>2392</v>
      </c>
      <c r="P78" s="583"/>
      <c r="Q78" s="583" t="s">
        <v>365</v>
      </c>
      <c r="R78" s="611">
        <v>0.4</v>
      </c>
      <c r="S78" s="583"/>
      <c r="T78" s="611" t="s">
        <v>3834</v>
      </c>
      <c r="U78" s="583"/>
    </row>
    <row r="79" spans="1:21" ht="33" customHeight="1" x14ac:dyDescent="0.2">
      <c r="A79" s="583" t="s">
        <v>481</v>
      </c>
      <c r="B79" s="602" t="s">
        <v>586</v>
      </c>
      <c r="C79" s="589">
        <v>142</v>
      </c>
      <c r="D79" s="554" t="s">
        <v>107</v>
      </c>
      <c r="E79" s="586" t="s">
        <v>535</v>
      </c>
      <c r="F79" s="604" t="s">
        <v>349</v>
      </c>
      <c r="G79" s="554"/>
      <c r="H79" s="587" t="s">
        <v>583</v>
      </c>
      <c r="I79" s="587" t="s">
        <v>374</v>
      </c>
      <c r="J79" s="602"/>
      <c r="K79" s="554" t="s">
        <v>620</v>
      </c>
      <c r="L79" s="554" t="s">
        <v>619</v>
      </c>
      <c r="M79" s="583" t="s">
        <v>3024</v>
      </c>
      <c r="N79" s="583" t="s">
        <v>2993</v>
      </c>
      <c r="O79" s="583" t="s">
        <v>2392</v>
      </c>
      <c r="P79" s="611"/>
      <c r="Q79" s="583"/>
      <c r="R79" s="611">
        <v>0.6</v>
      </c>
      <c r="S79" s="583"/>
      <c r="T79" s="611" t="s">
        <v>3834</v>
      </c>
      <c r="U79" s="583"/>
    </row>
    <row r="80" spans="1:21" ht="33" customHeight="1" x14ac:dyDescent="0.2">
      <c r="A80" s="583" t="s">
        <v>482</v>
      </c>
      <c r="B80" s="602" t="s">
        <v>586</v>
      </c>
      <c r="C80" s="589">
        <v>142</v>
      </c>
      <c r="D80" s="554" t="s">
        <v>107</v>
      </c>
      <c r="E80" s="586" t="s">
        <v>536</v>
      </c>
      <c r="F80" s="604" t="s">
        <v>349</v>
      </c>
      <c r="G80" s="554"/>
      <c r="H80" s="587" t="s">
        <v>583</v>
      </c>
      <c r="I80" s="587" t="s">
        <v>374</v>
      </c>
      <c r="J80" s="602"/>
      <c r="K80" s="554" t="s">
        <v>621</v>
      </c>
      <c r="L80" s="554" t="s">
        <v>619</v>
      </c>
      <c r="M80" s="583" t="s">
        <v>3024</v>
      </c>
      <c r="N80" s="583" t="s">
        <v>2993</v>
      </c>
      <c r="O80" s="583" t="s">
        <v>2392</v>
      </c>
      <c r="P80" s="583"/>
      <c r="Q80" s="583" t="s">
        <v>365</v>
      </c>
      <c r="R80" s="611">
        <v>1</v>
      </c>
      <c r="S80" s="583"/>
      <c r="T80" s="611" t="s">
        <v>3843</v>
      </c>
      <c r="U80" s="583"/>
    </row>
    <row r="81" spans="1:21" ht="33" customHeight="1" x14ac:dyDescent="0.2">
      <c r="A81" s="602" t="s">
        <v>483</v>
      </c>
      <c r="B81" s="602" t="s">
        <v>586</v>
      </c>
      <c r="C81" s="589">
        <v>142</v>
      </c>
      <c r="D81" s="554" t="s">
        <v>107</v>
      </c>
      <c r="E81" s="586" t="s">
        <v>537</v>
      </c>
      <c r="F81" s="586" t="s">
        <v>349</v>
      </c>
      <c r="G81" s="554" t="s">
        <v>343</v>
      </c>
      <c r="H81" s="587"/>
      <c r="I81" s="587" t="s">
        <v>374</v>
      </c>
      <c r="J81" s="602"/>
      <c r="K81" s="554" t="s">
        <v>622</v>
      </c>
      <c r="L81" s="554"/>
      <c r="M81" s="583" t="s">
        <v>3024</v>
      </c>
      <c r="N81" s="583" t="s">
        <v>2995</v>
      </c>
      <c r="O81" s="583" t="s">
        <v>2392</v>
      </c>
      <c r="P81" s="611" t="s">
        <v>3868</v>
      </c>
      <c r="Q81" s="583" t="s">
        <v>3869</v>
      </c>
      <c r="R81" s="611">
        <v>28</v>
      </c>
      <c r="S81" s="583"/>
      <c r="T81" s="611" t="s">
        <v>3834</v>
      </c>
      <c r="U81" s="583"/>
    </row>
    <row r="82" spans="1:21" ht="33" customHeight="1" x14ac:dyDescent="0.2">
      <c r="A82" s="606" t="s">
        <v>3027</v>
      </c>
      <c r="B82" s="602" t="s">
        <v>623</v>
      </c>
      <c r="C82" s="589">
        <v>142</v>
      </c>
      <c r="D82" s="554" t="s">
        <v>107</v>
      </c>
      <c r="E82" s="586" t="s">
        <v>538</v>
      </c>
      <c r="F82" s="586" t="s">
        <v>346</v>
      </c>
      <c r="G82" s="554" t="s">
        <v>343</v>
      </c>
      <c r="H82" s="587"/>
      <c r="I82" s="587" t="s">
        <v>374</v>
      </c>
      <c r="J82" s="602"/>
      <c r="K82" s="554" t="s">
        <v>624</v>
      </c>
      <c r="L82" s="554" t="s">
        <v>625</v>
      </c>
      <c r="M82" s="583" t="s">
        <v>3024</v>
      </c>
      <c r="N82" s="583" t="s">
        <v>2995</v>
      </c>
      <c r="O82" s="583" t="s">
        <v>2392</v>
      </c>
      <c r="P82" s="583" t="s">
        <v>3836</v>
      </c>
      <c r="Q82" s="583" t="s">
        <v>3130</v>
      </c>
      <c r="R82" s="611">
        <v>28</v>
      </c>
      <c r="S82" s="583"/>
      <c r="T82" s="611" t="s">
        <v>3834</v>
      </c>
      <c r="U82" s="583"/>
    </row>
    <row r="83" spans="1:21" ht="33" customHeight="1" x14ac:dyDescent="0.2">
      <c r="A83" s="601" t="s">
        <v>484</v>
      </c>
      <c r="B83" s="602" t="s">
        <v>586</v>
      </c>
      <c r="C83" s="589">
        <v>142</v>
      </c>
      <c r="D83" s="554" t="s">
        <v>107</v>
      </c>
      <c r="E83" s="586" t="s">
        <v>539</v>
      </c>
      <c r="F83" s="586" t="s">
        <v>346</v>
      </c>
      <c r="G83" s="554" t="s">
        <v>3028</v>
      </c>
      <c r="H83" s="587" t="s">
        <v>583</v>
      </c>
      <c r="I83" s="587" t="s">
        <v>379</v>
      </c>
      <c r="J83" s="602"/>
      <c r="K83" s="554" t="s">
        <v>380</v>
      </c>
      <c r="L83" s="554" t="s">
        <v>381</v>
      </c>
      <c r="M83" s="583" t="s">
        <v>3024</v>
      </c>
      <c r="N83" s="583" t="s">
        <v>2995</v>
      </c>
      <c r="O83" s="583" t="s">
        <v>462</v>
      </c>
      <c r="P83" s="583" t="s">
        <v>3835</v>
      </c>
      <c r="Q83" s="583" t="s">
        <v>3841</v>
      </c>
      <c r="R83" s="611"/>
      <c r="S83" s="583"/>
      <c r="T83" s="611" t="s">
        <v>3842</v>
      </c>
      <c r="U83" s="583"/>
    </row>
    <row r="84" spans="1:21" ht="33" customHeight="1" x14ac:dyDescent="0.2">
      <c r="A84" s="583" t="s">
        <v>485</v>
      </c>
      <c r="B84" s="602" t="s">
        <v>586</v>
      </c>
      <c r="C84" s="589">
        <v>142</v>
      </c>
      <c r="D84" s="554" t="s">
        <v>107</v>
      </c>
      <c r="E84" s="586" t="s">
        <v>540</v>
      </c>
      <c r="F84" s="604" t="s">
        <v>349</v>
      </c>
      <c r="G84" s="554" t="s">
        <v>3029</v>
      </c>
      <c r="H84" s="587" t="s">
        <v>583</v>
      </c>
      <c r="I84" s="587" t="s">
        <v>626</v>
      </c>
      <c r="J84" s="602"/>
      <c r="K84" s="554" t="s">
        <v>627</v>
      </c>
      <c r="L84" s="554" t="s">
        <v>628</v>
      </c>
      <c r="M84" s="583" t="s">
        <v>3024</v>
      </c>
      <c r="N84" s="583" t="s">
        <v>2995</v>
      </c>
      <c r="O84" s="583" t="s">
        <v>2392</v>
      </c>
      <c r="P84" s="583" t="s">
        <v>3835</v>
      </c>
      <c r="Q84" s="583" t="s">
        <v>3870</v>
      </c>
      <c r="R84" s="611">
        <v>1</v>
      </c>
      <c r="S84" s="583" t="s">
        <v>3870</v>
      </c>
      <c r="T84" s="611" t="s">
        <v>3843</v>
      </c>
      <c r="U84" s="583" t="s">
        <v>3870</v>
      </c>
    </row>
    <row r="85" spans="1:21" ht="33" customHeight="1" x14ac:dyDescent="0.2">
      <c r="A85" s="601" t="s">
        <v>486</v>
      </c>
      <c r="B85" s="607" t="s">
        <v>629</v>
      </c>
      <c r="C85" s="589">
        <v>142</v>
      </c>
      <c r="D85" s="554" t="s">
        <v>107</v>
      </c>
      <c r="E85" s="586" t="s">
        <v>541</v>
      </c>
      <c r="F85" s="586" t="s">
        <v>346</v>
      </c>
      <c r="G85" s="554" t="s">
        <v>581</v>
      </c>
      <c r="H85" s="587"/>
      <c r="I85" s="587" t="s">
        <v>394</v>
      </c>
      <c r="J85" s="607"/>
      <c r="K85" s="554" t="s">
        <v>630</v>
      </c>
      <c r="L85" s="554" t="s">
        <v>631</v>
      </c>
      <c r="M85" s="583" t="s">
        <v>3024</v>
      </c>
      <c r="N85" s="583" t="s">
        <v>2993</v>
      </c>
      <c r="O85" s="583" t="s">
        <v>464</v>
      </c>
      <c r="P85" s="583"/>
      <c r="Q85" s="583" t="s">
        <v>365</v>
      </c>
      <c r="R85" s="611">
        <v>1</v>
      </c>
      <c r="S85" s="583"/>
      <c r="T85" s="611" t="s">
        <v>3843</v>
      </c>
      <c r="U85" s="583"/>
    </row>
    <row r="86" spans="1:21" ht="33" customHeight="1" x14ac:dyDescent="0.2">
      <c r="A86" s="601" t="s">
        <v>487</v>
      </c>
      <c r="B86" s="607" t="s">
        <v>629</v>
      </c>
      <c r="C86" s="589">
        <v>142</v>
      </c>
      <c r="D86" s="554" t="s">
        <v>107</v>
      </c>
      <c r="E86" s="586" t="s">
        <v>542</v>
      </c>
      <c r="F86" s="586" t="s">
        <v>346</v>
      </c>
      <c r="G86" s="554" t="s">
        <v>581</v>
      </c>
      <c r="H86" s="587"/>
      <c r="I86" s="587" t="s">
        <v>394</v>
      </c>
      <c r="J86" s="607"/>
      <c r="K86" s="554" t="s">
        <v>632</v>
      </c>
      <c r="L86" s="554" t="s">
        <v>633</v>
      </c>
      <c r="M86" s="583" t="s">
        <v>3024</v>
      </c>
      <c r="N86" s="583" t="s">
        <v>2993</v>
      </c>
      <c r="O86" s="583" t="s">
        <v>2392</v>
      </c>
      <c r="P86" s="583"/>
      <c r="Q86" s="583" t="s">
        <v>365</v>
      </c>
      <c r="R86" s="611">
        <v>0.1</v>
      </c>
      <c r="S86" s="583"/>
      <c r="T86" s="611" t="s">
        <v>3834</v>
      </c>
      <c r="U86" s="583"/>
    </row>
    <row r="87" spans="1:21" ht="33" customHeight="1" x14ac:dyDescent="0.2">
      <c r="A87" s="601" t="s">
        <v>486</v>
      </c>
      <c r="B87" s="607" t="s">
        <v>629</v>
      </c>
      <c r="C87" s="589">
        <v>142</v>
      </c>
      <c r="D87" s="554" t="s">
        <v>107</v>
      </c>
      <c r="E87" s="586" t="s">
        <v>543</v>
      </c>
      <c r="F87" s="586" t="s">
        <v>346</v>
      </c>
      <c r="G87" s="554" t="s">
        <v>581</v>
      </c>
      <c r="H87" s="587"/>
      <c r="I87" s="587" t="s">
        <v>394</v>
      </c>
      <c r="J87" s="607"/>
      <c r="K87" s="554" t="s">
        <v>634</v>
      </c>
      <c r="L87" s="554" t="s">
        <v>631</v>
      </c>
      <c r="M87" s="583" t="s">
        <v>3024</v>
      </c>
      <c r="N87" s="583" t="s">
        <v>2993</v>
      </c>
      <c r="O87" s="583" t="s">
        <v>464</v>
      </c>
      <c r="P87" s="583"/>
      <c r="Q87" s="583" t="s">
        <v>365</v>
      </c>
      <c r="R87" s="611">
        <v>1</v>
      </c>
      <c r="S87" s="583"/>
      <c r="T87" s="611" t="s">
        <v>3846</v>
      </c>
      <c r="U87" s="583"/>
    </row>
    <row r="88" spans="1:21" ht="33" customHeight="1" x14ac:dyDescent="0.2">
      <c r="A88" s="583" t="s">
        <v>488</v>
      </c>
      <c r="B88" s="602" t="s">
        <v>586</v>
      </c>
      <c r="C88" s="589">
        <v>142</v>
      </c>
      <c r="D88" s="554" t="s">
        <v>107</v>
      </c>
      <c r="E88" s="586" t="s">
        <v>544</v>
      </c>
      <c r="F88" s="604" t="s">
        <v>349</v>
      </c>
      <c r="G88" s="554" t="s">
        <v>355</v>
      </c>
      <c r="H88" s="587"/>
      <c r="I88" s="587" t="s">
        <v>394</v>
      </c>
      <c r="J88" s="602"/>
      <c r="K88" s="554" t="s">
        <v>3030</v>
      </c>
      <c r="L88" s="554" t="s">
        <v>635</v>
      </c>
      <c r="M88" s="583" t="s">
        <v>3024</v>
      </c>
      <c r="N88" s="583" t="s">
        <v>2993</v>
      </c>
      <c r="O88" s="583" t="s">
        <v>462</v>
      </c>
      <c r="P88" s="583"/>
      <c r="Q88" s="583" t="s">
        <v>365</v>
      </c>
      <c r="R88" s="611">
        <v>1</v>
      </c>
      <c r="S88" s="583"/>
      <c r="T88" s="611" t="s">
        <v>3843</v>
      </c>
      <c r="U88" s="583"/>
    </row>
    <row r="89" spans="1:21" ht="33" customHeight="1" x14ac:dyDescent="0.2">
      <c r="A89" s="583" t="s">
        <v>489</v>
      </c>
      <c r="B89" s="602" t="s">
        <v>636</v>
      </c>
      <c r="C89" s="595">
        <v>142</v>
      </c>
      <c r="D89" s="364" t="s">
        <v>107</v>
      </c>
      <c r="E89" s="586" t="s">
        <v>545</v>
      </c>
      <c r="F89" s="604" t="s">
        <v>349</v>
      </c>
      <c r="G89" s="608"/>
      <c r="H89" s="609"/>
      <c r="I89" s="609" t="s">
        <v>394</v>
      </c>
      <c r="J89" s="602"/>
      <c r="K89" s="608" t="s">
        <v>637</v>
      </c>
      <c r="L89" s="364"/>
      <c r="M89" s="583" t="s">
        <v>3024</v>
      </c>
      <c r="N89" s="583" t="s">
        <v>2993</v>
      </c>
      <c r="O89" s="599" t="s">
        <v>705</v>
      </c>
      <c r="P89" s="622"/>
      <c r="Q89" s="622"/>
      <c r="R89" s="590">
        <v>1</v>
      </c>
      <c r="S89" s="622"/>
      <c r="T89" s="590" t="s">
        <v>3843</v>
      </c>
      <c r="U89" s="622"/>
    </row>
    <row r="90" spans="1:21" ht="33" customHeight="1" x14ac:dyDescent="0.2">
      <c r="A90" s="601" t="s">
        <v>486</v>
      </c>
      <c r="B90" s="602" t="s">
        <v>623</v>
      </c>
      <c r="C90" s="589">
        <v>142</v>
      </c>
      <c r="D90" s="554" t="s">
        <v>107</v>
      </c>
      <c r="E90" s="586" t="s">
        <v>546</v>
      </c>
      <c r="F90" s="586" t="s">
        <v>346</v>
      </c>
      <c r="G90" s="554" t="s">
        <v>3031</v>
      </c>
      <c r="H90" s="587"/>
      <c r="I90" s="587" t="s">
        <v>394</v>
      </c>
      <c r="J90" s="602"/>
      <c r="K90" s="554" t="s">
        <v>638</v>
      </c>
      <c r="L90" s="554" t="s">
        <v>396</v>
      </c>
      <c r="M90" s="583" t="s">
        <v>3024</v>
      </c>
      <c r="N90" s="583" t="s">
        <v>2993</v>
      </c>
      <c r="O90" s="583" t="s">
        <v>464</v>
      </c>
      <c r="P90" s="583"/>
      <c r="Q90" s="583" t="s">
        <v>365</v>
      </c>
      <c r="R90" s="611">
        <v>1</v>
      </c>
      <c r="S90" s="583"/>
      <c r="T90" s="611" t="s">
        <v>3834</v>
      </c>
      <c r="U90" s="583"/>
    </row>
    <row r="91" spans="1:21" ht="33" customHeight="1" x14ac:dyDescent="0.2">
      <c r="A91" s="601" t="s">
        <v>486</v>
      </c>
      <c r="B91" s="602" t="s">
        <v>586</v>
      </c>
      <c r="C91" s="589">
        <v>142</v>
      </c>
      <c r="D91" s="554" t="s">
        <v>107</v>
      </c>
      <c r="E91" s="586" t="s">
        <v>547</v>
      </c>
      <c r="F91" s="586" t="s">
        <v>346</v>
      </c>
      <c r="G91" s="554" t="s">
        <v>3032</v>
      </c>
      <c r="H91" s="587"/>
      <c r="I91" s="587" t="s">
        <v>394</v>
      </c>
      <c r="J91" s="602"/>
      <c r="K91" s="554" t="s">
        <v>639</v>
      </c>
      <c r="L91" s="554" t="s">
        <v>640</v>
      </c>
      <c r="M91" s="583" t="s">
        <v>3024</v>
      </c>
      <c r="N91" s="583" t="s">
        <v>2993</v>
      </c>
      <c r="O91" s="583" t="s">
        <v>464</v>
      </c>
      <c r="P91" s="583"/>
      <c r="Q91" s="583" t="s">
        <v>365</v>
      </c>
      <c r="R91" s="611">
        <v>1</v>
      </c>
      <c r="S91" s="583"/>
      <c r="T91" s="611" t="s">
        <v>3843</v>
      </c>
      <c r="U91" s="583"/>
    </row>
    <row r="92" spans="1:21" ht="33" customHeight="1" x14ac:dyDescent="0.2">
      <c r="A92" s="601" t="s">
        <v>486</v>
      </c>
      <c r="B92" s="607" t="s">
        <v>629</v>
      </c>
      <c r="C92" s="589">
        <v>142</v>
      </c>
      <c r="D92" s="554" t="s">
        <v>107</v>
      </c>
      <c r="E92" s="586" t="s">
        <v>548</v>
      </c>
      <c r="F92" s="586" t="s">
        <v>346</v>
      </c>
      <c r="G92" s="554" t="s">
        <v>3031</v>
      </c>
      <c r="H92" s="587"/>
      <c r="I92" s="587" t="s">
        <v>394</v>
      </c>
      <c r="J92" s="607"/>
      <c r="K92" s="554" t="s">
        <v>641</v>
      </c>
      <c r="L92" s="554" t="s">
        <v>642</v>
      </c>
      <c r="M92" s="583" t="s">
        <v>3024</v>
      </c>
      <c r="N92" s="583" t="s">
        <v>2993</v>
      </c>
      <c r="O92" s="583" t="s">
        <v>464</v>
      </c>
      <c r="P92" s="611"/>
      <c r="Q92" s="583"/>
      <c r="R92" s="611">
        <v>1</v>
      </c>
      <c r="S92" s="583"/>
      <c r="T92" s="611" t="s">
        <v>3843</v>
      </c>
      <c r="U92" s="583"/>
    </row>
    <row r="93" spans="1:21" ht="33" customHeight="1" x14ac:dyDescent="0.2">
      <c r="A93" s="601" t="s">
        <v>490</v>
      </c>
      <c r="B93" s="602" t="s">
        <v>623</v>
      </c>
      <c r="C93" s="589">
        <v>142</v>
      </c>
      <c r="D93" s="554" t="s">
        <v>107</v>
      </c>
      <c r="E93" s="586" t="s">
        <v>549</v>
      </c>
      <c r="F93" s="586" t="s">
        <v>346</v>
      </c>
      <c r="G93" s="554" t="s">
        <v>3031</v>
      </c>
      <c r="H93" s="587"/>
      <c r="I93" s="587" t="s">
        <v>394</v>
      </c>
      <c r="J93" s="602"/>
      <c r="K93" s="554" t="s">
        <v>643</v>
      </c>
      <c r="L93" s="554" t="s">
        <v>644</v>
      </c>
      <c r="M93" s="583" t="s">
        <v>3024</v>
      </c>
      <c r="N93" s="583" t="s">
        <v>2993</v>
      </c>
      <c r="O93" s="583" t="s">
        <v>2392</v>
      </c>
      <c r="P93" s="583"/>
      <c r="Q93" s="583" t="s">
        <v>365</v>
      </c>
      <c r="R93" s="611">
        <v>1</v>
      </c>
      <c r="S93" s="583"/>
      <c r="T93" s="611" t="s">
        <v>3834</v>
      </c>
      <c r="U93" s="583"/>
    </row>
    <row r="94" spans="1:21" ht="33" customHeight="1" x14ac:dyDescent="0.2">
      <c r="A94" s="583" t="s">
        <v>491</v>
      </c>
      <c r="B94" s="602" t="s">
        <v>586</v>
      </c>
      <c r="C94" s="595">
        <v>142</v>
      </c>
      <c r="D94" s="608" t="s">
        <v>107</v>
      </c>
      <c r="E94" s="610" t="s">
        <v>551</v>
      </c>
      <c r="F94" s="604" t="s">
        <v>349</v>
      </c>
      <c r="G94" s="608" t="s">
        <v>3032</v>
      </c>
      <c r="H94" s="365"/>
      <c r="I94" s="609" t="s">
        <v>394</v>
      </c>
      <c r="J94" s="602"/>
      <c r="K94" s="364" t="s">
        <v>645</v>
      </c>
      <c r="L94" s="364" t="s">
        <v>646</v>
      </c>
      <c r="M94" s="583" t="s">
        <v>3024</v>
      </c>
      <c r="N94" s="583" t="s">
        <v>2993</v>
      </c>
      <c r="O94" s="583" t="s">
        <v>706</v>
      </c>
      <c r="P94" s="576"/>
      <c r="Q94" s="576" t="s">
        <v>365</v>
      </c>
      <c r="R94" s="651">
        <v>1</v>
      </c>
      <c r="S94" s="576"/>
      <c r="T94" s="651" t="s">
        <v>3843</v>
      </c>
      <c r="U94" s="576"/>
    </row>
    <row r="95" spans="1:21" ht="33" customHeight="1" x14ac:dyDescent="0.2">
      <c r="A95" s="583" t="s">
        <v>492</v>
      </c>
      <c r="B95" s="602" t="s">
        <v>586</v>
      </c>
      <c r="C95" s="589">
        <v>142</v>
      </c>
      <c r="D95" s="554" t="s">
        <v>107</v>
      </c>
      <c r="E95" s="586" t="s">
        <v>552</v>
      </c>
      <c r="F95" s="604" t="s">
        <v>349</v>
      </c>
      <c r="G95" s="554"/>
      <c r="H95" s="587" t="s">
        <v>583</v>
      </c>
      <c r="I95" s="587" t="s">
        <v>414</v>
      </c>
      <c r="J95" s="602"/>
      <c r="K95" s="554" t="s">
        <v>647</v>
      </c>
      <c r="L95" s="554" t="s">
        <v>648</v>
      </c>
      <c r="M95" s="583" t="s">
        <v>3024</v>
      </c>
      <c r="N95" s="583" t="s">
        <v>2995</v>
      </c>
      <c r="O95" s="583" t="s">
        <v>2392</v>
      </c>
      <c r="P95" s="583" t="s">
        <v>3835</v>
      </c>
      <c r="Q95" s="583"/>
      <c r="R95" s="611">
        <v>0</v>
      </c>
      <c r="S95" s="583" t="s">
        <v>3871</v>
      </c>
      <c r="T95" s="611" t="s">
        <v>3834</v>
      </c>
      <c r="U95" s="583" t="s">
        <v>3865</v>
      </c>
    </row>
    <row r="96" spans="1:21" ht="33" customHeight="1" x14ac:dyDescent="0.2">
      <c r="A96" s="602" t="s">
        <v>476</v>
      </c>
      <c r="B96" s="602" t="s">
        <v>586</v>
      </c>
      <c r="C96" s="589">
        <v>142</v>
      </c>
      <c r="D96" s="554" t="s">
        <v>107</v>
      </c>
      <c r="E96" s="586" t="s">
        <v>553</v>
      </c>
      <c r="F96" s="586" t="s">
        <v>353</v>
      </c>
      <c r="G96" s="554"/>
      <c r="H96" s="554" t="s">
        <v>582</v>
      </c>
      <c r="I96" s="587" t="s">
        <v>414</v>
      </c>
      <c r="J96" s="602"/>
      <c r="K96" s="554" t="s">
        <v>649</v>
      </c>
      <c r="L96" s="554"/>
      <c r="M96" s="583" t="s">
        <v>3024</v>
      </c>
      <c r="N96" s="583" t="s">
        <v>2993</v>
      </c>
      <c r="O96" s="583" t="s">
        <v>2392</v>
      </c>
      <c r="P96" s="611"/>
      <c r="Q96" s="583"/>
      <c r="R96" s="611">
        <v>0</v>
      </c>
      <c r="S96" s="583"/>
      <c r="T96" s="611" t="s">
        <v>3834</v>
      </c>
      <c r="U96" s="583" t="s">
        <v>3865</v>
      </c>
    </row>
    <row r="97" spans="1:21" ht="33" customHeight="1" x14ac:dyDescent="0.2">
      <c r="A97" s="602" t="s">
        <v>476</v>
      </c>
      <c r="B97" s="602" t="s">
        <v>650</v>
      </c>
      <c r="C97" s="589">
        <v>142</v>
      </c>
      <c r="D97" s="554" t="s">
        <v>107</v>
      </c>
      <c r="E97" s="586" t="s">
        <v>554</v>
      </c>
      <c r="F97" s="586" t="s">
        <v>353</v>
      </c>
      <c r="G97" s="554"/>
      <c r="H97" s="554" t="s">
        <v>582</v>
      </c>
      <c r="I97" s="587" t="s">
        <v>414</v>
      </c>
      <c r="J97" s="602"/>
      <c r="K97" s="554" t="s">
        <v>651</v>
      </c>
      <c r="L97" s="554"/>
      <c r="M97" s="583" t="s">
        <v>3024</v>
      </c>
      <c r="N97" s="583" t="s">
        <v>2993</v>
      </c>
      <c r="O97" s="583" t="s">
        <v>707</v>
      </c>
      <c r="P97" s="611"/>
      <c r="Q97" s="583"/>
      <c r="R97" s="611">
        <v>1</v>
      </c>
      <c r="S97" s="583"/>
      <c r="T97" s="611" t="s">
        <v>3843</v>
      </c>
      <c r="U97" s="583"/>
    </row>
    <row r="98" spans="1:21" ht="33" customHeight="1" x14ac:dyDescent="0.2">
      <c r="A98" s="602" t="s">
        <v>493</v>
      </c>
      <c r="B98" s="583"/>
      <c r="C98" s="589">
        <v>142</v>
      </c>
      <c r="D98" s="364" t="s">
        <v>107</v>
      </c>
      <c r="E98" s="586" t="s">
        <v>555</v>
      </c>
      <c r="F98" s="586" t="s">
        <v>349</v>
      </c>
      <c r="G98" s="364"/>
      <c r="H98" s="587" t="s">
        <v>583</v>
      </c>
      <c r="I98" s="587" t="s">
        <v>419</v>
      </c>
      <c r="J98" s="583"/>
      <c r="K98" s="364" t="s">
        <v>652</v>
      </c>
      <c r="L98" s="364" t="s">
        <v>653</v>
      </c>
      <c r="M98" s="583" t="s">
        <v>3024</v>
      </c>
      <c r="N98" s="583" t="s">
        <v>2995</v>
      </c>
      <c r="O98" s="583" t="s">
        <v>462</v>
      </c>
      <c r="P98" s="622" t="s">
        <v>3844</v>
      </c>
      <c r="Q98" s="622" t="s">
        <v>3845</v>
      </c>
      <c r="R98" s="611">
        <v>1</v>
      </c>
      <c r="S98" s="583"/>
      <c r="T98" s="611" t="s">
        <v>3843</v>
      </c>
      <c r="U98" s="583"/>
    </row>
    <row r="99" spans="1:21" ht="33" customHeight="1" x14ac:dyDescent="0.2">
      <c r="A99" s="602" t="s">
        <v>493</v>
      </c>
      <c r="B99" s="583"/>
      <c r="C99" s="589">
        <v>142</v>
      </c>
      <c r="D99" s="364" t="s">
        <v>107</v>
      </c>
      <c r="E99" s="586" t="s">
        <v>556</v>
      </c>
      <c r="F99" s="586" t="s">
        <v>353</v>
      </c>
      <c r="G99" s="554"/>
      <c r="H99" s="554" t="s">
        <v>582</v>
      </c>
      <c r="I99" s="587" t="s">
        <v>419</v>
      </c>
      <c r="J99" s="583"/>
      <c r="K99" s="364" t="s">
        <v>654</v>
      </c>
      <c r="L99" s="364" t="s">
        <v>655</v>
      </c>
      <c r="M99" s="583" t="s">
        <v>3024</v>
      </c>
      <c r="N99" s="583" t="s">
        <v>2995</v>
      </c>
      <c r="O99" s="583" t="s">
        <v>462</v>
      </c>
      <c r="P99" s="583" t="s">
        <v>3835</v>
      </c>
      <c r="Q99" s="622"/>
      <c r="R99" s="611">
        <v>1</v>
      </c>
      <c r="S99" s="583"/>
      <c r="T99" s="611" t="s">
        <v>3843</v>
      </c>
      <c r="U99" s="583"/>
    </row>
    <row r="100" spans="1:21" ht="33" customHeight="1" x14ac:dyDescent="0.2">
      <c r="A100" s="601" t="s">
        <v>494</v>
      </c>
      <c r="B100" s="607" t="s">
        <v>657</v>
      </c>
      <c r="C100" s="589">
        <v>142</v>
      </c>
      <c r="D100" s="554" t="s">
        <v>107</v>
      </c>
      <c r="E100" s="586" t="s">
        <v>557</v>
      </c>
      <c r="F100" s="586" t="s">
        <v>346</v>
      </c>
      <c r="G100" s="554" t="s">
        <v>343</v>
      </c>
      <c r="H100" s="587"/>
      <c r="I100" s="587" t="s">
        <v>656</v>
      </c>
      <c r="J100" s="607"/>
      <c r="K100" s="554" t="s">
        <v>658</v>
      </c>
      <c r="L100" s="554" t="s">
        <v>659</v>
      </c>
      <c r="M100" s="583" t="s">
        <v>704</v>
      </c>
      <c r="N100" s="583" t="s">
        <v>2993</v>
      </c>
      <c r="O100" s="583" t="s">
        <v>2392</v>
      </c>
      <c r="P100" s="583"/>
      <c r="Q100" s="583" t="s">
        <v>365</v>
      </c>
      <c r="R100" s="611">
        <v>1.276</v>
      </c>
      <c r="S100" s="583"/>
      <c r="T100" s="611" t="s">
        <v>3834</v>
      </c>
      <c r="U100" s="583"/>
    </row>
    <row r="101" spans="1:21" ht="33" customHeight="1" x14ac:dyDescent="0.2">
      <c r="A101" s="601" t="s">
        <v>495</v>
      </c>
      <c r="B101" s="583" t="s">
        <v>660</v>
      </c>
      <c r="C101" s="589">
        <v>142</v>
      </c>
      <c r="D101" s="554" t="s">
        <v>107</v>
      </c>
      <c r="E101" s="586" t="s">
        <v>558</v>
      </c>
      <c r="F101" s="586" t="s">
        <v>346</v>
      </c>
      <c r="G101" s="554" t="s">
        <v>343</v>
      </c>
      <c r="H101" s="587"/>
      <c r="I101" s="587" t="s">
        <v>423</v>
      </c>
      <c r="J101" s="583"/>
      <c r="K101" s="554" t="s">
        <v>661</v>
      </c>
      <c r="L101" s="554" t="s">
        <v>662</v>
      </c>
      <c r="M101" s="583" t="s">
        <v>3024</v>
      </c>
      <c r="N101" s="583" t="s">
        <v>2995</v>
      </c>
      <c r="O101" s="583" t="s">
        <v>2392</v>
      </c>
      <c r="P101" s="583" t="s">
        <v>3868</v>
      </c>
      <c r="Q101" s="583">
        <v>2</v>
      </c>
      <c r="R101" s="611">
        <v>28</v>
      </c>
      <c r="S101" s="583"/>
      <c r="T101" s="611" t="s">
        <v>3834</v>
      </c>
      <c r="U101" s="583"/>
    </row>
    <row r="102" spans="1:21" ht="33" customHeight="1" x14ac:dyDescent="0.2">
      <c r="A102" s="601" t="s">
        <v>496</v>
      </c>
      <c r="B102" s="602" t="s">
        <v>623</v>
      </c>
      <c r="C102" s="589">
        <v>142</v>
      </c>
      <c r="D102" s="554" t="s">
        <v>107</v>
      </c>
      <c r="E102" s="586" t="s">
        <v>559</v>
      </c>
      <c r="F102" s="586" t="s">
        <v>346</v>
      </c>
      <c r="G102" s="554" t="s">
        <v>343</v>
      </c>
      <c r="H102" s="587"/>
      <c r="I102" s="587" t="s">
        <v>423</v>
      </c>
      <c r="J102" s="602"/>
      <c r="K102" s="554" t="s">
        <v>663</v>
      </c>
      <c r="L102" s="554" t="s">
        <v>664</v>
      </c>
      <c r="M102" s="583" t="s">
        <v>3024</v>
      </c>
      <c r="N102" s="583" t="s">
        <v>2995</v>
      </c>
      <c r="O102" s="583" t="s">
        <v>2392</v>
      </c>
      <c r="P102" s="583" t="s">
        <v>3835</v>
      </c>
      <c r="Q102" s="583" t="s">
        <v>3130</v>
      </c>
      <c r="R102" s="611">
        <v>0.8</v>
      </c>
      <c r="S102" s="583"/>
      <c r="T102" s="611" t="s">
        <v>3834</v>
      </c>
      <c r="U102" s="583"/>
    </row>
    <row r="103" spans="1:21" ht="33" customHeight="1" x14ac:dyDescent="0.2">
      <c r="A103" s="602" t="s">
        <v>476</v>
      </c>
      <c r="B103" s="602" t="s">
        <v>586</v>
      </c>
      <c r="C103" s="589">
        <v>142</v>
      </c>
      <c r="D103" s="554" t="s">
        <v>107</v>
      </c>
      <c r="E103" s="586" t="s">
        <v>560</v>
      </c>
      <c r="F103" s="586" t="s">
        <v>353</v>
      </c>
      <c r="G103" s="554"/>
      <c r="H103" s="554" t="s">
        <v>582</v>
      </c>
      <c r="I103" s="587" t="s">
        <v>665</v>
      </c>
      <c r="J103" s="602"/>
      <c r="K103" s="554" t="s">
        <v>666</v>
      </c>
      <c r="L103" s="554"/>
      <c r="M103" s="583" t="s">
        <v>3024</v>
      </c>
      <c r="N103" s="583" t="s">
        <v>2993</v>
      </c>
      <c r="O103" s="583" t="s">
        <v>708</v>
      </c>
      <c r="P103" s="611"/>
      <c r="Q103" s="583"/>
      <c r="R103" s="611">
        <v>3</v>
      </c>
      <c r="S103" s="583"/>
      <c r="T103" s="611" t="s">
        <v>3834</v>
      </c>
      <c r="U103" s="583"/>
    </row>
    <row r="104" spans="1:21" ht="33" customHeight="1" x14ac:dyDescent="0.2">
      <c r="A104" s="601" t="s">
        <v>497</v>
      </c>
      <c r="B104" s="583" t="s">
        <v>586</v>
      </c>
      <c r="C104" s="589">
        <v>142</v>
      </c>
      <c r="D104" s="554" t="s">
        <v>107</v>
      </c>
      <c r="E104" s="586" t="s">
        <v>561</v>
      </c>
      <c r="F104" s="586" t="s">
        <v>353</v>
      </c>
      <c r="G104" s="554" t="s">
        <v>343</v>
      </c>
      <c r="H104" s="587"/>
      <c r="I104" s="587" t="s">
        <v>665</v>
      </c>
      <c r="J104" s="583"/>
      <c r="K104" s="554" t="s">
        <v>667</v>
      </c>
      <c r="L104" s="554" t="s">
        <v>668</v>
      </c>
      <c r="M104" s="583" t="s">
        <v>3024</v>
      </c>
      <c r="N104" s="583" t="s">
        <v>2993</v>
      </c>
      <c r="O104" s="583" t="s">
        <v>2392</v>
      </c>
      <c r="P104" s="583"/>
      <c r="Q104" s="583" t="s">
        <v>365</v>
      </c>
      <c r="R104" s="611">
        <v>0.5</v>
      </c>
      <c r="S104" s="583"/>
      <c r="T104" s="611" t="s">
        <v>3834</v>
      </c>
      <c r="U104" s="583"/>
    </row>
    <row r="105" spans="1:21" ht="33" customHeight="1" x14ac:dyDescent="0.2">
      <c r="A105" s="601" t="s">
        <v>498</v>
      </c>
      <c r="B105" s="607" t="s">
        <v>629</v>
      </c>
      <c r="C105" s="589">
        <v>142</v>
      </c>
      <c r="D105" s="554" t="s">
        <v>107</v>
      </c>
      <c r="E105" s="586" t="s">
        <v>562</v>
      </c>
      <c r="F105" s="586" t="s">
        <v>346</v>
      </c>
      <c r="G105" s="554" t="s">
        <v>357</v>
      </c>
      <c r="H105" s="587"/>
      <c r="I105" s="587" t="s">
        <v>426</v>
      </c>
      <c r="J105" s="607"/>
      <c r="K105" s="554" t="s">
        <v>669</v>
      </c>
      <c r="L105" s="554" t="s">
        <v>670</v>
      </c>
      <c r="M105" s="583" t="s">
        <v>3024</v>
      </c>
      <c r="N105" s="583" t="s">
        <v>2993</v>
      </c>
      <c r="O105" s="583" t="s">
        <v>3033</v>
      </c>
      <c r="P105" s="583"/>
      <c r="Q105" s="583" t="s">
        <v>365</v>
      </c>
      <c r="R105" s="611">
        <v>1</v>
      </c>
      <c r="S105" s="583"/>
      <c r="T105" s="611" t="s">
        <v>3843</v>
      </c>
      <c r="U105" s="583"/>
    </row>
    <row r="106" spans="1:21" ht="33" customHeight="1" x14ac:dyDescent="0.2">
      <c r="A106" s="583" t="s">
        <v>499</v>
      </c>
      <c r="B106" s="607" t="s">
        <v>629</v>
      </c>
      <c r="C106" s="589">
        <v>142</v>
      </c>
      <c r="D106" s="554" t="s">
        <v>107</v>
      </c>
      <c r="E106" s="586" t="s">
        <v>563</v>
      </c>
      <c r="F106" s="586" t="s">
        <v>349</v>
      </c>
      <c r="G106" s="554" t="s">
        <v>584</v>
      </c>
      <c r="H106" s="587" t="s">
        <v>583</v>
      </c>
      <c r="I106" s="587" t="s">
        <v>426</v>
      </c>
      <c r="J106" s="607"/>
      <c r="K106" s="554" t="s">
        <v>671</v>
      </c>
      <c r="L106" s="554" t="s">
        <v>672</v>
      </c>
      <c r="M106" s="583" t="s">
        <v>3024</v>
      </c>
      <c r="N106" s="583" t="s">
        <v>2993</v>
      </c>
      <c r="O106" s="583" t="s">
        <v>462</v>
      </c>
      <c r="P106" s="583"/>
      <c r="Q106" s="583" t="s">
        <v>365</v>
      </c>
      <c r="R106" s="611">
        <v>1</v>
      </c>
      <c r="S106" s="583"/>
      <c r="T106" s="611" t="s">
        <v>3843</v>
      </c>
      <c r="U106" s="583"/>
    </row>
    <row r="107" spans="1:21" ht="33" customHeight="1" x14ac:dyDescent="0.2">
      <c r="A107" s="602" t="s">
        <v>476</v>
      </c>
      <c r="B107" s="602" t="s">
        <v>586</v>
      </c>
      <c r="C107" s="589">
        <v>142</v>
      </c>
      <c r="D107" s="554" t="s">
        <v>107</v>
      </c>
      <c r="E107" s="586" t="s">
        <v>564</v>
      </c>
      <c r="F107" s="604" t="s">
        <v>349</v>
      </c>
      <c r="G107" s="554"/>
      <c r="H107" s="587" t="s">
        <v>583</v>
      </c>
      <c r="I107" s="587" t="s">
        <v>426</v>
      </c>
      <c r="J107" s="602"/>
      <c r="K107" s="554" t="s">
        <v>673</v>
      </c>
      <c r="L107" s="554"/>
      <c r="M107" s="583" t="s">
        <v>3024</v>
      </c>
      <c r="N107" s="583" t="s">
        <v>2993</v>
      </c>
      <c r="O107" s="583" t="s">
        <v>462</v>
      </c>
      <c r="P107" s="611"/>
      <c r="Q107" s="583" t="s">
        <v>461</v>
      </c>
      <c r="R107" s="611">
        <v>1</v>
      </c>
      <c r="S107" s="583"/>
      <c r="T107" s="611" t="s">
        <v>3843</v>
      </c>
      <c r="U107" s="583"/>
    </row>
    <row r="108" spans="1:21" ht="33" customHeight="1" x14ac:dyDescent="0.2">
      <c r="A108" s="602" t="s">
        <v>476</v>
      </c>
      <c r="B108" s="602" t="s">
        <v>586</v>
      </c>
      <c r="C108" s="589">
        <v>142</v>
      </c>
      <c r="D108" s="554" t="s">
        <v>107</v>
      </c>
      <c r="E108" s="586" t="s">
        <v>565</v>
      </c>
      <c r="F108" s="586" t="s">
        <v>353</v>
      </c>
      <c r="G108" s="554"/>
      <c r="H108" s="554" t="s">
        <v>582</v>
      </c>
      <c r="I108" s="587" t="s">
        <v>426</v>
      </c>
      <c r="J108" s="602"/>
      <c r="K108" s="554" t="s">
        <v>674</v>
      </c>
      <c r="L108" s="554"/>
      <c r="M108" s="583" t="s">
        <v>3024</v>
      </c>
      <c r="N108" s="583" t="s">
        <v>2993</v>
      </c>
      <c r="O108" s="583" t="s">
        <v>2392</v>
      </c>
      <c r="P108" s="611"/>
      <c r="Q108" s="583"/>
      <c r="R108" s="611">
        <v>1</v>
      </c>
      <c r="S108" s="583"/>
      <c r="T108" s="611" t="s">
        <v>3843</v>
      </c>
      <c r="U108" s="583"/>
    </row>
    <row r="109" spans="1:21" ht="33" customHeight="1" x14ac:dyDescent="0.2">
      <c r="A109" s="602" t="s">
        <v>476</v>
      </c>
      <c r="B109" s="602" t="s">
        <v>586</v>
      </c>
      <c r="C109" s="589">
        <v>142</v>
      </c>
      <c r="D109" s="554" t="s">
        <v>107</v>
      </c>
      <c r="E109" s="586" t="s">
        <v>566</v>
      </c>
      <c r="F109" s="586" t="s">
        <v>353</v>
      </c>
      <c r="G109" s="554"/>
      <c r="H109" s="554" t="s">
        <v>582</v>
      </c>
      <c r="I109" s="587" t="s">
        <v>426</v>
      </c>
      <c r="J109" s="602"/>
      <c r="K109" s="554" t="s">
        <v>675</v>
      </c>
      <c r="L109" s="554"/>
      <c r="M109" s="583" t="s">
        <v>3024</v>
      </c>
      <c r="N109" s="583" t="s">
        <v>2993</v>
      </c>
      <c r="O109" s="583" t="s">
        <v>462</v>
      </c>
      <c r="P109" s="611"/>
      <c r="Q109" s="583"/>
      <c r="R109" s="611">
        <v>1</v>
      </c>
      <c r="S109" s="583"/>
      <c r="T109" s="611" t="s">
        <v>3843</v>
      </c>
      <c r="U109" s="583"/>
    </row>
    <row r="110" spans="1:21" ht="33" customHeight="1" x14ac:dyDescent="0.2">
      <c r="A110" s="602" t="s">
        <v>500</v>
      </c>
      <c r="B110" s="602" t="s">
        <v>586</v>
      </c>
      <c r="C110" s="589">
        <v>142</v>
      </c>
      <c r="D110" s="554" t="s">
        <v>107</v>
      </c>
      <c r="E110" s="586" t="s">
        <v>567</v>
      </c>
      <c r="F110" s="586" t="s">
        <v>353</v>
      </c>
      <c r="G110" s="554"/>
      <c r="H110" s="554" t="s">
        <v>582</v>
      </c>
      <c r="I110" s="587" t="s">
        <v>426</v>
      </c>
      <c r="J110" s="602"/>
      <c r="K110" s="554" t="s">
        <v>673</v>
      </c>
      <c r="L110" s="554"/>
      <c r="M110" s="583" t="s">
        <v>3024</v>
      </c>
      <c r="N110" s="583" t="s">
        <v>2993</v>
      </c>
      <c r="O110" s="583" t="s">
        <v>462</v>
      </c>
      <c r="P110" s="611"/>
      <c r="Q110" s="583" t="s">
        <v>461</v>
      </c>
      <c r="R110" s="611">
        <v>1</v>
      </c>
      <c r="S110" s="583"/>
      <c r="T110" s="611" t="s">
        <v>3843</v>
      </c>
      <c r="U110" s="583"/>
    </row>
    <row r="111" spans="1:21" ht="33" customHeight="1" x14ac:dyDescent="0.2">
      <c r="A111" s="601" t="s">
        <v>501</v>
      </c>
      <c r="B111" s="607" t="s">
        <v>629</v>
      </c>
      <c r="C111" s="589">
        <v>142</v>
      </c>
      <c r="D111" s="554" t="s">
        <v>107</v>
      </c>
      <c r="E111" s="586" t="s">
        <v>568</v>
      </c>
      <c r="F111" s="586" t="s">
        <v>346</v>
      </c>
      <c r="G111" s="554"/>
      <c r="H111" s="587" t="s">
        <v>583</v>
      </c>
      <c r="I111" s="587" t="s">
        <v>426</v>
      </c>
      <c r="J111" s="607"/>
      <c r="K111" s="554" t="s">
        <v>676</v>
      </c>
      <c r="L111" s="554" t="s">
        <v>677</v>
      </c>
      <c r="M111" s="583" t="s">
        <v>3024</v>
      </c>
      <c r="N111" s="583" t="s">
        <v>2993</v>
      </c>
      <c r="O111" s="583" t="s">
        <v>2392</v>
      </c>
      <c r="P111" s="583"/>
      <c r="Q111" s="583" t="s">
        <v>365</v>
      </c>
      <c r="R111" s="611">
        <v>1</v>
      </c>
      <c r="S111" s="583"/>
      <c r="T111" s="611" t="s">
        <v>3843</v>
      </c>
      <c r="U111" s="583"/>
    </row>
    <row r="112" spans="1:21" ht="33" customHeight="1" x14ac:dyDescent="0.2">
      <c r="A112" s="611" t="s">
        <v>486</v>
      </c>
      <c r="B112" s="602" t="s">
        <v>678</v>
      </c>
      <c r="C112" s="589">
        <v>142</v>
      </c>
      <c r="D112" s="554" t="s">
        <v>107</v>
      </c>
      <c r="E112" s="586" t="s">
        <v>569</v>
      </c>
      <c r="F112" s="586" t="s">
        <v>346</v>
      </c>
      <c r="G112" s="554" t="s">
        <v>3031</v>
      </c>
      <c r="H112" s="587"/>
      <c r="I112" s="587" t="s">
        <v>426</v>
      </c>
      <c r="J112" s="602"/>
      <c r="K112" s="554" t="s">
        <v>679</v>
      </c>
      <c r="L112" s="554" t="s">
        <v>680</v>
      </c>
      <c r="M112" s="583" t="s">
        <v>3024</v>
      </c>
      <c r="N112" s="583" t="s">
        <v>2993</v>
      </c>
      <c r="O112" s="583" t="s">
        <v>462</v>
      </c>
      <c r="P112" s="611"/>
      <c r="Q112" s="583"/>
      <c r="R112" s="611">
        <v>1</v>
      </c>
      <c r="S112" s="583"/>
      <c r="T112" s="611" t="s">
        <v>3843</v>
      </c>
      <c r="U112" s="583"/>
    </row>
    <row r="113" spans="1:21" ht="33" customHeight="1" x14ac:dyDescent="0.2">
      <c r="A113" s="612" t="s">
        <v>3034</v>
      </c>
      <c r="B113" s="602" t="s">
        <v>586</v>
      </c>
      <c r="C113" s="589">
        <v>142</v>
      </c>
      <c r="D113" s="554" t="s">
        <v>107</v>
      </c>
      <c r="E113" s="586" t="s">
        <v>570</v>
      </c>
      <c r="F113" s="586" t="s">
        <v>346</v>
      </c>
      <c r="G113" s="554" t="s">
        <v>357</v>
      </c>
      <c r="H113" s="587"/>
      <c r="I113" s="587" t="s">
        <v>426</v>
      </c>
      <c r="J113" s="602"/>
      <c r="K113" s="554" t="s">
        <v>3035</v>
      </c>
      <c r="L113" s="554" t="s">
        <v>681</v>
      </c>
      <c r="M113" s="583" t="s">
        <v>3024</v>
      </c>
      <c r="N113" s="583" t="s">
        <v>2993</v>
      </c>
      <c r="O113" s="583" t="s">
        <v>2392</v>
      </c>
      <c r="P113" s="611"/>
      <c r="Q113" s="583" t="s">
        <v>365</v>
      </c>
      <c r="R113" s="611">
        <v>1</v>
      </c>
      <c r="S113" s="583"/>
      <c r="T113" s="611" t="s">
        <v>3843</v>
      </c>
      <c r="U113" s="583"/>
    </row>
    <row r="114" spans="1:21" ht="33" customHeight="1" x14ac:dyDescent="0.2">
      <c r="A114" s="601" t="s">
        <v>502</v>
      </c>
      <c r="B114" s="602" t="s">
        <v>586</v>
      </c>
      <c r="C114" s="589">
        <v>142</v>
      </c>
      <c r="D114" s="554" t="s">
        <v>107</v>
      </c>
      <c r="E114" s="586" t="s">
        <v>571</v>
      </c>
      <c r="F114" s="586" t="s">
        <v>346</v>
      </c>
      <c r="G114" s="554" t="s">
        <v>3036</v>
      </c>
      <c r="H114" s="587"/>
      <c r="I114" s="587" t="s">
        <v>426</v>
      </c>
      <c r="J114" s="602"/>
      <c r="K114" s="554" t="s">
        <v>682</v>
      </c>
      <c r="L114" s="554" t="s">
        <v>683</v>
      </c>
      <c r="M114" s="583" t="s">
        <v>3024</v>
      </c>
      <c r="N114" s="583" t="s">
        <v>2993</v>
      </c>
      <c r="O114" s="583" t="s">
        <v>462</v>
      </c>
      <c r="P114" s="611"/>
      <c r="Q114" s="583" t="s">
        <v>365</v>
      </c>
      <c r="R114" s="611">
        <v>1</v>
      </c>
      <c r="S114" s="583"/>
      <c r="T114" s="611" t="s">
        <v>3843</v>
      </c>
      <c r="U114" s="583"/>
    </row>
    <row r="115" spans="1:21" ht="33" customHeight="1" x14ac:dyDescent="0.2">
      <c r="A115" s="583" t="s">
        <v>503</v>
      </c>
      <c r="B115" s="602" t="s">
        <v>586</v>
      </c>
      <c r="C115" s="589">
        <v>142</v>
      </c>
      <c r="D115" s="554" t="s">
        <v>107</v>
      </c>
      <c r="E115" s="586" t="s">
        <v>572</v>
      </c>
      <c r="F115" s="586" t="s">
        <v>349</v>
      </c>
      <c r="G115" s="554" t="s">
        <v>355</v>
      </c>
      <c r="H115" s="587"/>
      <c r="I115" s="587" t="s">
        <v>684</v>
      </c>
      <c r="J115" s="602"/>
      <c r="K115" s="554" t="s">
        <v>685</v>
      </c>
      <c r="L115" s="554" t="s">
        <v>686</v>
      </c>
      <c r="M115" s="583" t="s">
        <v>3024</v>
      </c>
      <c r="N115" s="583" t="s">
        <v>2993</v>
      </c>
      <c r="O115" s="583" t="s">
        <v>2392</v>
      </c>
      <c r="P115" s="583"/>
      <c r="Q115" s="583" t="s">
        <v>365</v>
      </c>
      <c r="R115" s="611">
        <v>10</v>
      </c>
      <c r="S115" s="583"/>
      <c r="T115" s="611" t="s">
        <v>3843</v>
      </c>
      <c r="U115" s="583"/>
    </row>
    <row r="116" spans="1:21" ht="33" customHeight="1" x14ac:dyDescent="0.2">
      <c r="A116" s="601" t="s">
        <v>504</v>
      </c>
      <c r="B116" s="607" t="s">
        <v>629</v>
      </c>
      <c r="C116" s="589">
        <v>142</v>
      </c>
      <c r="D116" s="554" t="s">
        <v>107</v>
      </c>
      <c r="E116" s="586" t="s">
        <v>573</v>
      </c>
      <c r="F116" s="586" t="s">
        <v>346</v>
      </c>
      <c r="G116" s="554" t="s">
        <v>581</v>
      </c>
      <c r="H116" s="587"/>
      <c r="I116" s="587" t="s">
        <v>443</v>
      </c>
      <c r="J116" s="607"/>
      <c r="K116" s="554" t="s">
        <v>687</v>
      </c>
      <c r="L116" s="554" t="s">
        <v>688</v>
      </c>
      <c r="M116" s="583" t="s">
        <v>3024</v>
      </c>
      <c r="N116" s="583" t="s">
        <v>2995</v>
      </c>
      <c r="O116" s="583" t="s">
        <v>2392</v>
      </c>
      <c r="P116" s="583" t="s">
        <v>3835</v>
      </c>
      <c r="Q116" s="583" t="s">
        <v>3130</v>
      </c>
      <c r="R116" s="611">
        <v>1.1000000000000001</v>
      </c>
      <c r="S116" s="583"/>
      <c r="T116" s="611" t="s">
        <v>3834</v>
      </c>
      <c r="U116" s="583"/>
    </row>
    <row r="117" spans="1:21" ht="33" customHeight="1" x14ac:dyDescent="0.2">
      <c r="A117" s="601" t="s">
        <v>505</v>
      </c>
      <c r="B117" s="602" t="s">
        <v>586</v>
      </c>
      <c r="C117" s="589">
        <v>142</v>
      </c>
      <c r="D117" s="554" t="s">
        <v>107</v>
      </c>
      <c r="E117" s="586" t="s">
        <v>574</v>
      </c>
      <c r="F117" s="586" t="s">
        <v>346</v>
      </c>
      <c r="G117" s="554" t="s">
        <v>357</v>
      </c>
      <c r="H117" s="587"/>
      <c r="I117" s="587" t="s">
        <v>443</v>
      </c>
      <c r="J117" s="602"/>
      <c r="K117" s="554" t="s">
        <v>689</v>
      </c>
      <c r="L117" s="554" t="s">
        <v>448</v>
      </c>
      <c r="M117" s="583" t="s">
        <v>3024</v>
      </c>
      <c r="N117" s="583" t="s">
        <v>2995</v>
      </c>
      <c r="O117" s="583" t="s">
        <v>2392</v>
      </c>
      <c r="P117" s="615" t="s">
        <v>3844</v>
      </c>
      <c r="Q117" s="615" t="s">
        <v>3872</v>
      </c>
      <c r="R117" s="611">
        <v>1.1000000000000001</v>
      </c>
      <c r="S117" s="583"/>
      <c r="T117" s="611" t="s">
        <v>3834</v>
      </c>
      <c r="U117" s="583"/>
    </row>
    <row r="118" spans="1:21" ht="33" customHeight="1" x14ac:dyDescent="0.2">
      <c r="A118" s="601" t="s">
        <v>506</v>
      </c>
      <c r="B118" s="602" t="s">
        <v>586</v>
      </c>
      <c r="C118" s="589">
        <v>142</v>
      </c>
      <c r="D118" s="554" t="s">
        <v>107</v>
      </c>
      <c r="E118" s="586" t="s">
        <v>575</v>
      </c>
      <c r="F118" s="586" t="s">
        <v>346</v>
      </c>
      <c r="G118" s="554" t="s">
        <v>581</v>
      </c>
      <c r="H118" s="587"/>
      <c r="I118" s="587" t="s">
        <v>690</v>
      </c>
      <c r="J118" s="602"/>
      <c r="K118" s="554" t="s">
        <v>691</v>
      </c>
      <c r="L118" s="554" t="s">
        <v>692</v>
      </c>
      <c r="M118" s="583" t="s">
        <v>3024</v>
      </c>
      <c r="N118" s="583" t="s">
        <v>2993</v>
      </c>
      <c r="O118" s="583" t="s">
        <v>709</v>
      </c>
      <c r="P118" s="583"/>
      <c r="Q118" s="583"/>
      <c r="R118" s="611">
        <v>15</v>
      </c>
      <c r="S118" s="583"/>
      <c r="T118" s="611" t="s">
        <v>3834</v>
      </c>
      <c r="U118" s="583"/>
    </row>
    <row r="119" spans="1:21" ht="33" customHeight="1" x14ac:dyDescent="0.2">
      <c r="A119" s="601" t="s">
        <v>507</v>
      </c>
      <c r="B119" s="583" t="s">
        <v>586</v>
      </c>
      <c r="C119" s="589">
        <v>142</v>
      </c>
      <c r="D119" s="554" t="s">
        <v>107</v>
      </c>
      <c r="E119" s="586" t="s">
        <v>576</v>
      </c>
      <c r="F119" s="586" t="s">
        <v>346</v>
      </c>
      <c r="G119" s="554" t="s">
        <v>357</v>
      </c>
      <c r="H119" s="587"/>
      <c r="I119" s="587" t="s">
        <v>690</v>
      </c>
      <c r="J119" s="583"/>
      <c r="K119" s="554" t="s">
        <v>693</v>
      </c>
      <c r="L119" s="554" t="s">
        <v>694</v>
      </c>
      <c r="M119" s="583" t="s">
        <v>3024</v>
      </c>
      <c r="N119" s="583" t="s">
        <v>2993</v>
      </c>
      <c r="O119" s="583" t="s">
        <v>3037</v>
      </c>
      <c r="P119" s="583"/>
      <c r="Q119" s="583" t="s">
        <v>365</v>
      </c>
      <c r="R119" s="611">
        <v>14.3</v>
      </c>
      <c r="S119" s="583"/>
      <c r="T119" s="611" t="s">
        <v>3834</v>
      </c>
      <c r="U119" s="583"/>
    </row>
    <row r="120" spans="1:21" ht="33" customHeight="1" x14ac:dyDescent="0.2">
      <c r="A120" s="601" t="s">
        <v>508</v>
      </c>
      <c r="B120" s="602" t="s">
        <v>586</v>
      </c>
      <c r="C120" s="589">
        <v>142</v>
      </c>
      <c r="D120" s="554" t="s">
        <v>107</v>
      </c>
      <c r="E120" s="586" t="s">
        <v>577</v>
      </c>
      <c r="F120" s="586" t="s">
        <v>346</v>
      </c>
      <c r="G120" s="554" t="s">
        <v>357</v>
      </c>
      <c r="H120" s="587"/>
      <c r="I120" s="587" t="s">
        <v>449</v>
      </c>
      <c r="J120" s="602"/>
      <c r="K120" s="554" t="s">
        <v>695</v>
      </c>
      <c r="L120" s="554" t="s">
        <v>696</v>
      </c>
      <c r="M120" s="583" t="s">
        <v>3024</v>
      </c>
      <c r="N120" s="583" t="s">
        <v>2993</v>
      </c>
      <c r="O120" s="583" t="s">
        <v>2392</v>
      </c>
      <c r="P120" s="583"/>
      <c r="Q120" s="583"/>
      <c r="R120" s="611">
        <v>0.3</v>
      </c>
      <c r="S120" s="583"/>
      <c r="T120" s="611" t="s">
        <v>3834</v>
      </c>
      <c r="U120" s="583"/>
    </row>
    <row r="121" spans="1:21" ht="33" customHeight="1" x14ac:dyDescent="0.2">
      <c r="A121" s="602" t="s">
        <v>476</v>
      </c>
      <c r="B121" s="602" t="s">
        <v>586</v>
      </c>
      <c r="C121" s="589">
        <v>142</v>
      </c>
      <c r="D121" s="554" t="s">
        <v>107</v>
      </c>
      <c r="E121" s="586" t="s">
        <v>578</v>
      </c>
      <c r="F121" s="586" t="s">
        <v>585</v>
      </c>
      <c r="G121" s="554"/>
      <c r="H121" s="554" t="s">
        <v>582</v>
      </c>
      <c r="I121" s="587" t="s">
        <v>697</v>
      </c>
      <c r="J121" s="602"/>
      <c r="K121" s="554" t="s">
        <v>698</v>
      </c>
      <c r="L121" s="554"/>
      <c r="M121" s="583" t="s">
        <v>3024</v>
      </c>
      <c r="N121" s="583" t="s">
        <v>2993</v>
      </c>
      <c r="O121" s="583" t="s">
        <v>2392</v>
      </c>
      <c r="P121" s="611"/>
      <c r="Q121" s="583"/>
      <c r="R121" s="611">
        <v>0.5</v>
      </c>
      <c r="S121" s="583"/>
      <c r="T121" s="611" t="s">
        <v>3834</v>
      </c>
      <c r="U121" s="583"/>
    </row>
    <row r="122" spans="1:21" ht="33" customHeight="1" x14ac:dyDescent="0.2">
      <c r="A122" s="601" t="s">
        <v>486</v>
      </c>
      <c r="B122" s="583" t="s">
        <v>699</v>
      </c>
      <c r="C122" s="589">
        <v>142</v>
      </c>
      <c r="D122" s="554" t="s">
        <v>107</v>
      </c>
      <c r="E122" s="586" t="s">
        <v>579</v>
      </c>
      <c r="F122" s="586" t="s">
        <v>346</v>
      </c>
      <c r="G122" s="554" t="s">
        <v>581</v>
      </c>
      <c r="H122" s="587"/>
      <c r="I122" s="587" t="s">
        <v>455</v>
      </c>
      <c r="J122" s="583"/>
      <c r="K122" s="554" t="s">
        <v>700</v>
      </c>
      <c r="L122" s="554" t="s">
        <v>701</v>
      </c>
      <c r="M122" s="583" t="s">
        <v>3024</v>
      </c>
      <c r="N122" s="583" t="s">
        <v>2993</v>
      </c>
      <c r="O122" s="583" t="s">
        <v>2392</v>
      </c>
      <c r="P122" s="611"/>
      <c r="Q122" s="583"/>
      <c r="R122" s="611">
        <v>0.6</v>
      </c>
      <c r="S122" s="583"/>
      <c r="T122" s="611" t="s">
        <v>3834</v>
      </c>
      <c r="U122" s="583"/>
    </row>
    <row r="123" spans="1:21" ht="33" customHeight="1" x14ac:dyDescent="0.2">
      <c r="A123" s="612" t="s">
        <v>711</v>
      </c>
      <c r="B123" s="602" t="s">
        <v>586</v>
      </c>
      <c r="C123" s="589">
        <v>142</v>
      </c>
      <c r="D123" s="554" t="s">
        <v>107</v>
      </c>
      <c r="E123" s="586" t="s">
        <v>712</v>
      </c>
      <c r="F123" s="604" t="s">
        <v>349</v>
      </c>
      <c r="G123" s="554" t="s">
        <v>357</v>
      </c>
      <c r="H123" s="587"/>
      <c r="I123" s="587" t="s">
        <v>426</v>
      </c>
      <c r="J123" s="602"/>
      <c r="K123" s="554" t="s">
        <v>729</v>
      </c>
      <c r="L123" s="554"/>
      <c r="M123" s="583" t="s">
        <v>3024</v>
      </c>
      <c r="N123" s="583" t="s">
        <v>2993</v>
      </c>
      <c r="O123" s="583" t="s">
        <v>3011</v>
      </c>
      <c r="P123" s="611"/>
      <c r="Q123" s="583"/>
      <c r="R123" s="611">
        <v>1</v>
      </c>
      <c r="S123" s="583"/>
      <c r="T123" s="611" t="s">
        <v>3843</v>
      </c>
      <c r="U123" s="583"/>
    </row>
    <row r="124" spans="1:21" ht="33" customHeight="1" x14ac:dyDescent="0.2">
      <c r="A124" s="590"/>
      <c r="B124" s="583" t="s">
        <v>586</v>
      </c>
      <c r="C124" s="589">
        <v>143</v>
      </c>
      <c r="D124" s="554" t="s">
        <v>113</v>
      </c>
      <c r="E124" s="586" t="s">
        <v>713</v>
      </c>
      <c r="F124" s="586" t="s">
        <v>346</v>
      </c>
      <c r="G124" s="554" t="s">
        <v>726</v>
      </c>
      <c r="H124" s="587"/>
      <c r="I124" s="587" t="s">
        <v>368</v>
      </c>
      <c r="J124" s="583"/>
      <c r="K124" s="554" t="s">
        <v>730</v>
      </c>
      <c r="L124" s="554" t="s">
        <v>731</v>
      </c>
      <c r="M124" s="583" t="s">
        <v>753</v>
      </c>
      <c r="N124" s="583" t="s">
        <v>2995</v>
      </c>
      <c r="O124" s="583" t="s">
        <v>2174</v>
      </c>
      <c r="P124" s="583" t="s">
        <v>3835</v>
      </c>
      <c r="Q124" s="583"/>
      <c r="R124" s="611">
        <v>2.5</v>
      </c>
      <c r="S124" s="583"/>
      <c r="T124" s="611" t="s">
        <v>3834</v>
      </c>
      <c r="U124" s="583"/>
    </row>
    <row r="125" spans="1:21" ht="33" customHeight="1" x14ac:dyDescent="0.2">
      <c r="A125" s="590"/>
      <c r="B125" s="583" t="s">
        <v>586</v>
      </c>
      <c r="C125" s="589">
        <v>143</v>
      </c>
      <c r="D125" s="554" t="s">
        <v>113</v>
      </c>
      <c r="E125" s="586" t="s">
        <v>714</v>
      </c>
      <c r="F125" s="586" t="s">
        <v>353</v>
      </c>
      <c r="G125" s="554" t="s">
        <v>343</v>
      </c>
      <c r="H125" s="587"/>
      <c r="I125" s="587" t="s">
        <v>374</v>
      </c>
      <c r="J125" s="583"/>
      <c r="K125" s="554" t="s">
        <v>732</v>
      </c>
      <c r="L125" s="554" t="s">
        <v>733</v>
      </c>
      <c r="M125" s="583" t="s">
        <v>753</v>
      </c>
      <c r="N125" s="583" t="s">
        <v>2995</v>
      </c>
      <c r="O125" s="583" t="s">
        <v>2174</v>
      </c>
      <c r="P125" s="583" t="s">
        <v>3836</v>
      </c>
      <c r="Q125" s="583" t="s">
        <v>3873</v>
      </c>
      <c r="R125" s="611">
        <v>2</v>
      </c>
      <c r="S125" s="583"/>
      <c r="T125" s="611" t="s">
        <v>3834</v>
      </c>
      <c r="U125" s="583"/>
    </row>
    <row r="126" spans="1:21" ht="33" customHeight="1" x14ac:dyDescent="0.2">
      <c r="A126" s="590"/>
      <c r="B126" s="583" t="s">
        <v>586</v>
      </c>
      <c r="C126" s="589">
        <v>143</v>
      </c>
      <c r="D126" s="554" t="s">
        <v>113</v>
      </c>
      <c r="E126" s="586" t="s">
        <v>715</v>
      </c>
      <c r="F126" s="586" t="s">
        <v>353</v>
      </c>
      <c r="G126" s="554" t="s">
        <v>343</v>
      </c>
      <c r="H126" s="587"/>
      <c r="I126" s="587" t="s">
        <v>423</v>
      </c>
      <c r="J126" s="583"/>
      <c r="K126" s="554" t="s">
        <v>734</v>
      </c>
      <c r="L126" s="554" t="s">
        <v>735</v>
      </c>
      <c r="M126" s="583" t="s">
        <v>753</v>
      </c>
      <c r="N126" s="583" t="s">
        <v>2993</v>
      </c>
      <c r="O126" s="583" t="s">
        <v>2174</v>
      </c>
      <c r="P126" s="611"/>
      <c r="Q126" s="583" t="s">
        <v>365</v>
      </c>
      <c r="R126" s="611"/>
      <c r="S126" s="583"/>
      <c r="T126" s="611" t="s">
        <v>3834</v>
      </c>
      <c r="U126" s="583"/>
    </row>
    <row r="127" spans="1:21" ht="33" customHeight="1" x14ac:dyDescent="0.2">
      <c r="A127" s="590"/>
      <c r="B127" s="583" t="s">
        <v>586</v>
      </c>
      <c r="C127" s="589">
        <v>143</v>
      </c>
      <c r="D127" s="554" t="s">
        <v>113</v>
      </c>
      <c r="E127" s="586" t="s">
        <v>716</v>
      </c>
      <c r="F127" s="586" t="s">
        <v>346</v>
      </c>
      <c r="G127" s="554" t="s">
        <v>727</v>
      </c>
      <c r="H127" s="587"/>
      <c r="I127" s="587" t="s">
        <v>374</v>
      </c>
      <c r="J127" s="583"/>
      <c r="K127" s="554" t="s">
        <v>736</v>
      </c>
      <c r="L127" s="554" t="s">
        <v>737</v>
      </c>
      <c r="M127" s="583" t="s">
        <v>753</v>
      </c>
      <c r="N127" s="583" t="s">
        <v>2995</v>
      </c>
      <c r="O127" s="583" t="s">
        <v>2174</v>
      </c>
      <c r="P127" s="583" t="s">
        <v>3835</v>
      </c>
      <c r="Q127" s="583"/>
      <c r="R127" s="611">
        <v>0.4</v>
      </c>
      <c r="S127" s="583"/>
      <c r="T127" s="611" t="s">
        <v>3834</v>
      </c>
      <c r="U127" s="583"/>
    </row>
    <row r="128" spans="1:21" ht="33" customHeight="1" x14ac:dyDescent="0.2">
      <c r="A128" s="590"/>
      <c r="B128" s="583" t="s">
        <v>586</v>
      </c>
      <c r="C128" s="589">
        <v>143</v>
      </c>
      <c r="D128" s="554" t="s">
        <v>113</v>
      </c>
      <c r="E128" s="586" t="s">
        <v>717</v>
      </c>
      <c r="F128" s="586" t="s">
        <v>346</v>
      </c>
      <c r="G128" s="554" t="s">
        <v>727</v>
      </c>
      <c r="H128" s="587"/>
      <c r="I128" s="587" t="s">
        <v>517</v>
      </c>
      <c r="J128" s="583"/>
      <c r="K128" s="554" t="s">
        <v>738</v>
      </c>
      <c r="L128" s="554" t="s">
        <v>739</v>
      </c>
      <c r="M128" s="583" t="s">
        <v>753</v>
      </c>
      <c r="N128" s="583" t="s">
        <v>2993</v>
      </c>
      <c r="O128" s="583" t="s">
        <v>2174</v>
      </c>
      <c r="P128" s="611"/>
      <c r="Q128" s="583" t="s">
        <v>365</v>
      </c>
      <c r="R128" s="611">
        <v>1100</v>
      </c>
      <c r="S128" s="583"/>
      <c r="T128" s="611" t="s">
        <v>3846</v>
      </c>
      <c r="U128" s="583"/>
    </row>
    <row r="129" spans="1:21" ht="33" customHeight="1" x14ac:dyDescent="0.2">
      <c r="A129" s="594"/>
      <c r="B129" s="583" t="s">
        <v>586</v>
      </c>
      <c r="C129" s="589">
        <v>143</v>
      </c>
      <c r="D129" s="554" t="s">
        <v>113</v>
      </c>
      <c r="E129" s="586" t="s">
        <v>718</v>
      </c>
      <c r="F129" s="586" t="s">
        <v>346</v>
      </c>
      <c r="G129" s="554" t="s">
        <v>726</v>
      </c>
      <c r="H129" s="587"/>
      <c r="I129" s="587" t="s">
        <v>440</v>
      </c>
      <c r="J129" s="583"/>
      <c r="K129" s="554" t="s">
        <v>740</v>
      </c>
      <c r="L129" s="554" t="s">
        <v>731</v>
      </c>
      <c r="M129" s="583" t="s">
        <v>753</v>
      </c>
      <c r="N129" s="583" t="s">
        <v>2995</v>
      </c>
      <c r="O129" s="583" t="s">
        <v>2174</v>
      </c>
      <c r="P129" s="583" t="s">
        <v>3835</v>
      </c>
      <c r="Q129" s="583"/>
      <c r="R129" s="611">
        <v>99</v>
      </c>
      <c r="S129" s="583"/>
      <c r="T129" s="611" t="s">
        <v>3857</v>
      </c>
      <c r="U129" s="583"/>
    </row>
    <row r="130" spans="1:21" ht="33" customHeight="1" x14ac:dyDescent="0.2">
      <c r="A130" s="590"/>
      <c r="B130" s="583" t="s">
        <v>586</v>
      </c>
      <c r="C130" s="589">
        <v>143</v>
      </c>
      <c r="D130" s="554" t="s">
        <v>113</v>
      </c>
      <c r="E130" s="586" t="s">
        <v>719</v>
      </c>
      <c r="F130" s="586" t="s">
        <v>346</v>
      </c>
      <c r="G130" s="554" t="s">
        <v>726</v>
      </c>
      <c r="H130" s="587"/>
      <c r="I130" s="587" t="s">
        <v>517</v>
      </c>
      <c r="J130" s="583"/>
      <c r="K130" s="554" t="s">
        <v>741</v>
      </c>
      <c r="L130" s="554" t="s">
        <v>742</v>
      </c>
      <c r="M130" s="583" t="s">
        <v>753</v>
      </c>
      <c r="N130" s="583" t="s">
        <v>2995</v>
      </c>
      <c r="O130" s="583" t="s">
        <v>2174</v>
      </c>
      <c r="P130" s="583" t="s">
        <v>3836</v>
      </c>
      <c r="Q130" s="583" t="s">
        <v>3873</v>
      </c>
      <c r="R130" s="611">
        <v>0.2</v>
      </c>
      <c r="S130" s="583"/>
      <c r="T130" s="611" t="s">
        <v>3834</v>
      </c>
      <c r="U130" s="583"/>
    </row>
    <row r="131" spans="1:21" ht="33" customHeight="1" x14ac:dyDescent="0.2">
      <c r="A131" s="590"/>
      <c r="B131" s="583" t="s">
        <v>586</v>
      </c>
      <c r="C131" s="589">
        <v>143</v>
      </c>
      <c r="D131" s="554" t="s">
        <v>113</v>
      </c>
      <c r="E131" s="586" t="s">
        <v>721</v>
      </c>
      <c r="F131" s="586" t="s">
        <v>346</v>
      </c>
      <c r="G131" s="554" t="s">
        <v>726</v>
      </c>
      <c r="H131" s="587"/>
      <c r="I131" s="587" t="s">
        <v>517</v>
      </c>
      <c r="J131" s="583"/>
      <c r="K131" s="554" t="s">
        <v>743</v>
      </c>
      <c r="L131" s="554" t="s">
        <v>744</v>
      </c>
      <c r="M131" s="583" t="s">
        <v>753</v>
      </c>
      <c r="N131" s="583" t="s">
        <v>2993</v>
      </c>
      <c r="O131" s="583" t="s">
        <v>2174</v>
      </c>
      <c r="P131" s="611"/>
      <c r="Q131" s="583" t="s">
        <v>365</v>
      </c>
      <c r="R131" s="611">
        <v>2200</v>
      </c>
      <c r="S131" s="583"/>
      <c r="T131" s="611" t="s">
        <v>3857</v>
      </c>
      <c r="U131" s="583"/>
    </row>
    <row r="132" spans="1:21" ht="33" customHeight="1" x14ac:dyDescent="0.2">
      <c r="A132" s="590"/>
      <c r="B132" s="583" t="s">
        <v>586</v>
      </c>
      <c r="C132" s="589">
        <v>143</v>
      </c>
      <c r="D132" s="554" t="s">
        <v>113</v>
      </c>
      <c r="E132" s="586" t="s">
        <v>722</v>
      </c>
      <c r="F132" s="586" t="s">
        <v>346</v>
      </c>
      <c r="G132" s="554" t="s">
        <v>726</v>
      </c>
      <c r="H132" s="587"/>
      <c r="I132" s="587" t="s">
        <v>449</v>
      </c>
      <c r="J132" s="583"/>
      <c r="K132" s="554" t="s">
        <v>745</v>
      </c>
      <c r="L132" s="554" t="s">
        <v>746</v>
      </c>
      <c r="M132" s="583" t="s">
        <v>753</v>
      </c>
      <c r="N132" s="583" t="s">
        <v>2995</v>
      </c>
      <c r="O132" s="583" t="s">
        <v>2174</v>
      </c>
      <c r="P132" s="583" t="s">
        <v>3874</v>
      </c>
      <c r="Q132" s="583"/>
      <c r="R132" s="611">
        <v>19</v>
      </c>
      <c r="S132" s="583"/>
      <c r="T132" s="611" t="s">
        <v>3834</v>
      </c>
      <c r="U132" s="583"/>
    </row>
    <row r="133" spans="1:21" ht="33" customHeight="1" x14ac:dyDescent="0.2">
      <c r="A133" s="590"/>
      <c r="B133" s="583" t="s">
        <v>586</v>
      </c>
      <c r="C133" s="589">
        <v>143</v>
      </c>
      <c r="D133" s="554" t="s">
        <v>113</v>
      </c>
      <c r="E133" s="586" t="s">
        <v>723</v>
      </c>
      <c r="F133" s="586" t="s">
        <v>346</v>
      </c>
      <c r="G133" s="554" t="s">
        <v>726</v>
      </c>
      <c r="H133" s="587"/>
      <c r="I133" s="587" t="s">
        <v>517</v>
      </c>
      <c r="J133" s="583"/>
      <c r="K133" s="554" t="s">
        <v>747</v>
      </c>
      <c r="L133" s="554" t="s">
        <v>748</v>
      </c>
      <c r="M133" s="583" t="s">
        <v>753</v>
      </c>
      <c r="N133" s="583" t="s">
        <v>2995</v>
      </c>
      <c r="O133" s="583" t="s">
        <v>2174</v>
      </c>
      <c r="P133" s="583" t="s">
        <v>3836</v>
      </c>
      <c r="Q133" s="583" t="s">
        <v>3873</v>
      </c>
      <c r="R133" s="611">
        <v>1200</v>
      </c>
      <c r="S133" s="583"/>
      <c r="T133" s="611" t="s">
        <v>3857</v>
      </c>
      <c r="U133" s="583"/>
    </row>
    <row r="134" spans="1:21" ht="33" customHeight="1" x14ac:dyDescent="0.2">
      <c r="A134" s="590"/>
      <c r="B134" s="583" t="s">
        <v>586</v>
      </c>
      <c r="C134" s="589">
        <v>143</v>
      </c>
      <c r="D134" s="554" t="s">
        <v>113</v>
      </c>
      <c r="E134" s="586" t="s">
        <v>724</v>
      </c>
      <c r="F134" s="586" t="s">
        <v>346</v>
      </c>
      <c r="G134" s="554" t="s">
        <v>726</v>
      </c>
      <c r="H134" s="587"/>
      <c r="I134" s="587" t="s">
        <v>517</v>
      </c>
      <c r="J134" s="583"/>
      <c r="K134" s="554" t="s">
        <v>749</v>
      </c>
      <c r="L134" s="554" t="s">
        <v>750</v>
      </c>
      <c r="M134" s="583" t="s">
        <v>753</v>
      </c>
      <c r="N134" s="583" t="s">
        <v>2995</v>
      </c>
      <c r="O134" s="583" t="s">
        <v>2174</v>
      </c>
      <c r="P134" s="583" t="s">
        <v>3844</v>
      </c>
      <c r="Q134" s="583" t="s">
        <v>3875</v>
      </c>
      <c r="R134" s="611">
        <v>0.3</v>
      </c>
      <c r="S134" s="583"/>
      <c r="T134" s="611" t="s">
        <v>3834</v>
      </c>
      <c r="U134" s="583"/>
    </row>
    <row r="135" spans="1:21" ht="33" customHeight="1" x14ac:dyDescent="0.2">
      <c r="A135" s="590"/>
      <c r="B135" s="583" t="s">
        <v>586</v>
      </c>
      <c r="C135" s="589">
        <v>143</v>
      </c>
      <c r="D135" s="554" t="s">
        <v>113</v>
      </c>
      <c r="E135" s="586" t="s">
        <v>725</v>
      </c>
      <c r="F135" s="586" t="s">
        <v>346</v>
      </c>
      <c r="G135" s="554" t="s">
        <v>728</v>
      </c>
      <c r="H135" s="587"/>
      <c r="I135" s="587" t="s">
        <v>443</v>
      </c>
      <c r="J135" s="583"/>
      <c r="K135" s="554" t="s">
        <v>751</v>
      </c>
      <c r="L135" s="554" t="s">
        <v>752</v>
      </c>
      <c r="M135" s="583" t="s">
        <v>753</v>
      </c>
      <c r="N135" s="583" t="s">
        <v>2995</v>
      </c>
      <c r="O135" s="583" t="s">
        <v>2174</v>
      </c>
      <c r="P135" s="583" t="s">
        <v>3858</v>
      </c>
      <c r="Q135" s="583" t="s">
        <v>3863</v>
      </c>
      <c r="R135" s="611">
        <v>1.6</v>
      </c>
      <c r="S135" s="583"/>
      <c r="T135" s="611" t="s">
        <v>3834</v>
      </c>
      <c r="U135" s="583"/>
    </row>
    <row r="136" spans="1:21" ht="33" customHeight="1" x14ac:dyDescent="0.2">
      <c r="A136" s="594"/>
      <c r="B136" s="583" t="s">
        <v>586</v>
      </c>
      <c r="C136" s="589">
        <v>143</v>
      </c>
      <c r="D136" s="554" t="s">
        <v>113</v>
      </c>
      <c r="E136" s="586" t="s">
        <v>754</v>
      </c>
      <c r="F136" s="586" t="s">
        <v>346</v>
      </c>
      <c r="G136" s="554" t="s">
        <v>343</v>
      </c>
      <c r="H136" s="587"/>
      <c r="I136" s="587" t="s">
        <v>426</v>
      </c>
      <c r="J136" s="583"/>
      <c r="K136" s="554" t="s">
        <v>755</v>
      </c>
      <c r="L136" s="554" t="s">
        <v>756</v>
      </c>
      <c r="M136" s="583" t="s">
        <v>753</v>
      </c>
      <c r="N136" s="583" t="s">
        <v>2993</v>
      </c>
      <c r="O136" s="583" t="s">
        <v>462</v>
      </c>
      <c r="P136" s="611"/>
      <c r="Q136" s="583"/>
      <c r="R136" s="611">
        <v>1</v>
      </c>
      <c r="S136" s="583"/>
      <c r="T136" s="611" t="s">
        <v>3843</v>
      </c>
      <c r="U136" s="583"/>
    </row>
    <row r="137" spans="1:21" ht="33" customHeight="1" x14ac:dyDescent="0.2">
      <c r="A137" s="583" t="s">
        <v>757</v>
      </c>
      <c r="B137" s="599" t="s">
        <v>586</v>
      </c>
      <c r="C137" s="613">
        <v>144</v>
      </c>
      <c r="D137" s="554" t="s">
        <v>91</v>
      </c>
      <c r="E137" s="596" t="s">
        <v>766</v>
      </c>
      <c r="F137" s="596" t="s">
        <v>346</v>
      </c>
      <c r="G137" s="554" t="s">
        <v>801</v>
      </c>
      <c r="H137" s="598"/>
      <c r="I137" s="598" t="s">
        <v>368</v>
      </c>
      <c r="J137" s="599"/>
      <c r="K137" s="554" t="s">
        <v>804</v>
      </c>
      <c r="L137" s="554" t="s">
        <v>805</v>
      </c>
      <c r="M137" s="583" t="s">
        <v>848</v>
      </c>
      <c r="N137" s="583" t="s">
        <v>2995</v>
      </c>
      <c r="O137" s="583" t="s">
        <v>2994</v>
      </c>
      <c r="P137" s="583" t="s">
        <v>3835</v>
      </c>
      <c r="Q137" s="583"/>
      <c r="R137" s="594">
        <v>18</v>
      </c>
      <c r="S137" s="599"/>
      <c r="T137" s="611" t="s">
        <v>3834</v>
      </c>
      <c r="U137" s="583"/>
    </row>
    <row r="138" spans="1:21" ht="33" customHeight="1" x14ac:dyDescent="0.2">
      <c r="A138" s="583" t="s">
        <v>758</v>
      </c>
      <c r="B138" s="599" t="s">
        <v>586</v>
      </c>
      <c r="C138" s="613">
        <v>144</v>
      </c>
      <c r="D138" s="554" t="s">
        <v>91</v>
      </c>
      <c r="E138" s="596" t="s">
        <v>767</v>
      </c>
      <c r="F138" s="586" t="s">
        <v>349</v>
      </c>
      <c r="G138" s="554" t="s">
        <v>800</v>
      </c>
      <c r="H138" s="598"/>
      <c r="I138" s="598" t="s">
        <v>368</v>
      </c>
      <c r="J138" s="599"/>
      <c r="K138" s="554" t="s">
        <v>806</v>
      </c>
      <c r="L138" s="597" t="s">
        <v>807</v>
      </c>
      <c r="M138" s="583" t="s">
        <v>848</v>
      </c>
      <c r="N138" s="583" t="s">
        <v>2995</v>
      </c>
      <c r="O138" s="583" t="s">
        <v>2994</v>
      </c>
      <c r="P138" s="583" t="s">
        <v>3835</v>
      </c>
      <c r="Q138" s="599"/>
      <c r="R138" s="735">
        <v>0.4</v>
      </c>
      <c r="S138" s="620"/>
      <c r="T138" s="735" t="s">
        <v>3834</v>
      </c>
      <c r="U138" s="620"/>
    </row>
    <row r="139" spans="1:21" ht="33" customHeight="1" x14ac:dyDescent="0.2">
      <c r="A139" s="583" t="s">
        <v>758</v>
      </c>
      <c r="B139" s="583" t="s">
        <v>365</v>
      </c>
      <c r="C139" s="613">
        <v>144</v>
      </c>
      <c r="D139" s="554" t="s">
        <v>91</v>
      </c>
      <c r="E139" s="586" t="s">
        <v>768</v>
      </c>
      <c r="F139" s="586" t="s">
        <v>342</v>
      </c>
      <c r="G139" s="554" t="s">
        <v>355</v>
      </c>
      <c r="H139" s="598"/>
      <c r="I139" s="587" t="s">
        <v>374</v>
      </c>
      <c r="J139" s="583"/>
      <c r="K139" s="554" t="s">
        <v>808</v>
      </c>
      <c r="L139" s="554" t="s">
        <v>809</v>
      </c>
      <c r="M139" s="583" t="s">
        <v>848</v>
      </c>
      <c r="N139" s="583" t="s">
        <v>2993</v>
      </c>
      <c r="O139" s="583" t="s">
        <v>2994</v>
      </c>
      <c r="P139" s="583"/>
      <c r="Q139" s="583" t="s">
        <v>365</v>
      </c>
      <c r="R139" s="594">
        <v>2.5</v>
      </c>
      <c r="S139" s="599"/>
      <c r="T139" s="611" t="s">
        <v>3834</v>
      </c>
      <c r="U139" s="583"/>
    </row>
    <row r="140" spans="1:21" ht="33" customHeight="1" x14ac:dyDescent="0.2">
      <c r="A140" s="583" t="s">
        <v>759</v>
      </c>
      <c r="B140" s="583" t="s">
        <v>586</v>
      </c>
      <c r="C140" s="589">
        <v>144</v>
      </c>
      <c r="D140" s="554" t="s">
        <v>91</v>
      </c>
      <c r="E140" s="586" t="s">
        <v>769</v>
      </c>
      <c r="F140" s="586" t="s">
        <v>346</v>
      </c>
      <c r="G140" s="554" t="s">
        <v>3038</v>
      </c>
      <c r="H140" s="587"/>
      <c r="I140" s="587" t="s">
        <v>374</v>
      </c>
      <c r="J140" s="583"/>
      <c r="K140" s="554" t="s">
        <v>810</v>
      </c>
      <c r="L140" s="554" t="s">
        <v>811</v>
      </c>
      <c r="M140" s="583" t="s">
        <v>848</v>
      </c>
      <c r="N140" s="583" t="s">
        <v>2993</v>
      </c>
      <c r="O140" s="583" t="s">
        <v>2994</v>
      </c>
      <c r="P140" s="583"/>
      <c r="Q140" s="583" t="s">
        <v>365</v>
      </c>
      <c r="R140" s="611">
        <v>18</v>
      </c>
      <c r="S140" s="583"/>
      <c r="T140" s="611" t="s">
        <v>3834</v>
      </c>
      <c r="U140" s="583"/>
    </row>
    <row r="141" spans="1:21" ht="33" customHeight="1" x14ac:dyDescent="0.2">
      <c r="A141" s="583" t="s">
        <v>759</v>
      </c>
      <c r="B141" s="583" t="s">
        <v>365</v>
      </c>
      <c r="C141" s="589">
        <v>144</v>
      </c>
      <c r="D141" s="554" t="s">
        <v>91</v>
      </c>
      <c r="E141" s="586" t="s">
        <v>770</v>
      </c>
      <c r="F141" s="586" t="s">
        <v>346</v>
      </c>
      <c r="G141" s="554" t="s">
        <v>3039</v>
      </c>
      <c r="H141" s="587"/>
      <c r="I141" s="587" t="s">
        <v>379</v>
      </c>
      <c r="J141" s="583"/>
      <c r="K141" s="554" t="s">
        <v>380</v>
      </c>
      <c r="L141" s="554" t="s">
        <v>381</v>
      </c>
      <c r="M141" s="583" t="s">
        <v>848</v>
      </c>
      <c r="N141" s="583" t="s">
        <v>2995</v>
      </c>
      <c r="O141" s="583" t="s">
        <v>462</v>
      </c>
      <c r="P141" s="611" t="s">
        <v>3835</v>
      </c>
      <c r="Q141" s="583" t="s">
        <v>3841</v>
      </c>
      <c r="R141" s="611">
        <v>1</v>
      </c>
      <c r="S141" s="583"/>
      <c r="T141" s="611" t="s">
        <v>3842</v>
      </c>
      <c r="U141" s="583"/>
    </row>
    <row r="142" spans="1:21" ht="33" customHeight="1" x14ac:dyDescent="0.2">
      <c r="A142" s="583" t="s">
        <v>758</v>
      </c>
      <c r="B142" s="583" t="s">
        <v>586</v>
      </c>
      <c r="C142" s="613">
        <v>144</v>
      </c>
      <c r="D142" s="554" t="s">
        <v>91</v>
      </c>
      <c r="E142" s="586" t="s">
        <v>771</v>
      </c>
      <c r="F142" s="586" t="s">
        <v>353</v>
      </c>
      <c r="G142" s="554"/>
      <c r="H142" s="598"/>
      <c r="I142" s="587" t="s">
        <v>382</v>
      </c>
      <c r="J142" s="583"/>
      <c r="K142" s="554" t="s">
        <v>812</v>
      </c>
      <c r="L142" s="554" t="s">
        <v>813</v>
      </c>
      <c r="M142" s="583" t="s">
        <v>848</v>
      </c>
      <c r="N142" s="583" t="s">
        <v>2993</v>
      </c>
      <c r="O142" s="583" t="s">
        <v>462</v>
      </c>
      <c r="P142" s="731"/>
      <c r="Q142" s="732" t="s">
        <v>365</v>
      </c>
      <c r="R142" s="594">
        <v>1</v>
      </c>
      <c r="S142" s="599"/>
      <c r="T142" s="611" t="s">
        <v>3843</v>
      </c>
      <c r="U142" s="583"/>
    </row>
    <row r="143" spans="1:21" ht="33" customHeight="1" x14ac:dyDescent="0.2">
      <c r="A143" s="583" t="s">
        <v>760</v>
      </c>
      <c r="B143" s="583" t="s">
        <v>586</v>
      </c>
      <c r="C143" s="613">
        <v>144</v>
      </c>
      <c r="D143" s="554" t="s">
        <v>91</v>
      </c>
      <c r="E143" s="586" t="s">
        <v>772</v>
      </c>
      <c r="F143" s="586" t="s">
        <v>353</v>
      </c>
      <c r="G143" s="554"/>
      <c r="H143" s="598"/>
      <c r="I143" s="587" t="s">
        <v>382</v>
      </c>
      <c r="J143" s="583"/>
      <c r="K143" s="554" t="s">
        <v>814</v>
      </c>
      <c r="L143" s="554" t="s">
        <v>815</v>
      </c>
      <c r="M143" s="583" t="s">
        <v>848</v>
      </c>
      <c r="N143" s="583" t="s">
        <v>2993</v>
      </c>
      <c r="O143" s="583" t="s">
        <v>462</v>
      </c>
      <c r="P143" s="731"/>
      <c r="Q143" s="732" t="s">
        <v>365</v>
      </c>
      <c r="R143" s="594">
        <v>1</v>
      </c>
      <c r="S143" s="599"/>
      <c r="T143" s="611" t="s">
        <v>3843</v>
      </c>
      <c r="U143" s="583"/>
    </row>
    <row r="144" spans="1:21" ht="33" customHeight="1" x14ac:dyDescent="0.2">
      <c r="A144" s="583" t="s">
        <v>758</v>
      </c>
      <c r="B144" s="583" t="s">
        <v>586</v>
      </c>
      <c r="C144" s="613">
        <v>144</v>
      </c>
      <c r="D144" s="554" t="s">
        <v>91</v>
      </c>
      <c r="E144" s="586" t="s">
        <v>773</v>
      </c>
      <c r="F144" s="586" t="s">
        <v>353</v>
      </c>
      <c r="G144" s="554"/>
      <c r="H144" s="598"/>
      <c r="I144" s="587" t="s">
        <v>382</v>
      </c>
      <c r="J144" s="583"/>
      <c r="K144" s="554" t="s">
        <v>816</v>
      </c>
      <c r="L144" s="554" t="s">
        <v>817</v>
      </c>
      <c r="M144" s="583" t="s">
        <v>848</v>
      </c>
      <c r="N144" s="583" t="s">
        <v>2993</v>
      </c>
      <c r="O144" s="583" t="s">
        <v>462</v>
      </c>
      <c r="P144" s="731"/>
      <c r="Q144" s="732" t="s">
        <v>365</v>
      </c>
      <c r="R144" s="594">
        <v>1</v>
      </c>
      <c r="S144" s="599"/>
      <c r="T144" s="611" t="s">
        <v>3843</v>
      </c>
      <c r="U144" s="583"/>
    </row>
    <row r="145" spans="1:21" ht="33" customHeight="1" x14ac:dyDescent="0.2">
      <c r="A145" s="583" t="s">
        <v>759</v>
      </c>
      <c r="B145" s="583" t="s">
        <v>586</v>
      </c>
      <c r="C145" s="589">
        <v>144</v>
      </c>
      <c r="D145" s="554" t="s">
        <v>91</v>
      </c>
      <c r="E145" s="586" t="s">
        <v>774</v>
      </c>
      <c r="F145" s="586" t="s">
        <v>346</v>
      </c>
      <c r="G145" s="554" t="s">
        <v>348</v>
      </c>
      <c r="H145" s="587"/>
      <c r="I145" s="587" t="s">
        <v>394</v>
      </c>
      <c r="J145" s="583"/>
      <c r="K145" s="554" t="s">
        <v>818</v>
      </c>
      <c r="L145" s="554" t="s">
        <v>819</v>
      </c>
      <c r="M145" s="583" t="s">
        <v>848</v>
      </c>
      <c r="N145" s="583" t="s">
        <v>2993</v>
      </c>
      <c r="O145" s="583" t="s">
        <v>2994</v>
      </c>
      <c r="P145" s="611"/>
      <c r="Q145" s="583" t="s">
        <v>365</v>
      </c>
      <c r="R145" s="611">
        <v>1</v>
      </c>
      <c r="S145" s="583"/>
      <c r="T145" s="611" t="s">
        <v>3843</v>
      </c>
      <c r="U145" s="583"/>
    </row>
    <row r="146" spans="1:21" ht="33" customHeight="1" x14ac:dyDescent="0.2">
      <c r="A146" s="583" t="s">
        <v>758</v>
      </c>
      <c r="B146" s="583" t="s">
        <v>365</v>
      </c>
      <c r="C146" s="613">
        <v>144</v>
      </c>
      <c r="D146" s="554" t="s">
        <v>91</v>
      </c>
      <c r="E146" s="586" t="s">
        <v>775</v>
      </c>
      <c r="F146" s="586" t="s">
        <v>342</v>
      </c>
      <c r="G146" s="554" t="s">
        <v>355</v>
      </c>
      <c r="H146" s="598"/>
      <c r="I146" s="587" t="s">
        <v>394</v>
      </c>
      <c r="J146" s="583"/>
      <c r="K146" s="554" t="s">
        <v>820</v>
      </c>
      <c r="L146" s="554" t="s">
        <v>809</v>
      </c>
      <c r="M146" s="583" t="s">
        <v>848</v>
      </c>
      <c r="N146" s="583" t="s">
        <v>2993</v>
      </c>
      <c r="O146" s="583" t="s">
        <v>462</v>
      </c>
      <c r="P146" s="583"/>
      <c r="Q146" s="583" t="s">
        <v>365</v>
      </c>
      <c r="R146" s="594">
        <v>30000</v>
      </c>
      <c r="S146" s="599"/>
      <c r="T146" s="611" t="s">
        <v>3846</v>
      </c>
      <c r="U146" s="583"/>
    </row>
    <row r="147" spans="1:21" ht="33" customHeight="1" x14ac:dyDescent="0.2">
      <c r="A147" s="583" t="s">
        <v>759</v>
      </c>
      <c r="B147" s="583" t="s">
        <v>586</v>
      </c>
      <c r="C147" s="589">
        <v>144</v>
      </c>
      <c r="D147" s="554" t="s">
        <v>91</v>
      </c>
      <c r="E147" s="586" t="s">
        <v>776</v>
      </c>
      <c r="F147" s="586" t="s">
        <v>346</v>
      </c>
      <c r="G147" s="554" t="s">
        <v>348</v>
      </c>
      <c r="H147" s="587"/>
      <c r="I147" s="587" t="s">
        <v>414</v>
      </c>
      <c r="J147" s="583"/>
      <c r="K147" s="554" t="s">
        <v>821</v>
      </c>
      <c r="L147" s="554" t="s">
        <v>456</v>
      </c>
      <c r="M147" s="583" t="s">
        <v>848</v>
      </c>
      <c r="N147" s="583" t="s">
        <v>2995</v>
      </c>
      <c r="O147" s="583" t="s">
        <v>2994</v>
      </c>
      <c r="P147" s="583" t="s">
        <v>3835</v>
      </c>
      <c r="Q147" s="583"/>
      <c r="R147" s="611">
        <v>0.5</v>
      </c>
      <c r="S147" s="583"/>
      <c r="T147" s="611" t="s">
        <v>3834</v>
      </c>
      <c r="U147" s="583"/>
    </row>
    <row r="148" spans="1:21" ht="33" customHeight="1" x14ac:dyDescent="0.2">
      <c r="A148" s="583" t="s">
        <v>761</v>
      </c>
      <c r="B148" s="583" t="s">
        <v>586</v>
      </c>
      <c r="C148" s="613">
        <v>144</v>
      </c>
      <c r="D148" s="554" t="s">
        <v>91</v>
      </c>
      <c r="E148" s="586" t="s">
        <v>777</v>
      </c>
      <c r="F148" s="586" t="s">
        <v>349</v>
      </c>
      <c r="G148" s="554"/>
      <c r="H148" s="598"/>
      <c r="I148" s="587" t="s">
        <v>419</v>
      </c>
      <c r="J148" s="583"/>
      <c r="K148" s="554" t="s">
        <v>822</v>
      </c>
      <c r="L148" s="554" t="s">
        <v>823</v>
      </c>
      <c r="M148" s="583" t="s">
        <v>848</v>
      </c>
      <c r="N148" s="583" t="s">
        <v>2995</v>
      </c>
      <c r="O148" s="583" t="s">
        <v>2994</v>
      </c>
      <c r="P148" s="583" t="s">
        <v>3835</v>
      </c>
      <c r="Q148" s="583"/>
      <c r="R148" s="736">
        <v>1</v>
      </c>
      <c r="S148" s="732" t="s">
        <v>3843</v>
      </c>
      <c r="T148" s="731" t="s">
        <v>3843</v>
      </c>
      <c r="U148" s="732" t="s">
        <v>3876</v>
      </c>
    </row>
    <row r="149" spans="1:21" ht="33" customHeight="1" x14ac:dyDescent="0.2">
      <c r="A149" s="583" t="s">
        <v>3040</v>
      </c>
      <c r="B149" s="583" t="s">
        <v>365</v>
      </c>
      <c r="C149" s="613">
        <v>144</v>
      </c>
      <c r="D149" s="554" t="s">
        <v>91</v>
      </c>
      <c r="E149" s="596" t="s">
        <v>778</v>
      </c>
      <c r="F149" s="586" t="s">
        <v>346</v>
      </c>
      <c r="G149" s="554"/>
      <c r="H149" s="598"/>
      <c r="I149" s="587" t="s">
        <v>419</v>
      </c>
      <c r="J149" s="583"/>
      <c r="K149" s="554" t="s">
        <v>824</v>
      </c>
      <c r="L149" s="597" t="s">
        <v>95</v>
      </c>
      <c r="M149" s="583" t="s">
        <v>848</v>
      </c>
      <c r="N149" s="583" t="s">
        <v>2995</v>
      </c>
      <c r="O149" s="583" t="s">
        <v>462</v>
      </c>
      <c r="P149" s="599" t="s">
        <v>3877</v>
      </c>
      <c r="Q149" s="599"/>
      <c r="R149" s="594">
        <v>1</v>
      </c>
      <c r="S149" s="599"/>
      <c r="T149" s="594" t="s">
        <v>3843</v>
      </c>
      <c r="U149" s="599"/>
    </row>
    <row r="150" spans="1:21" ht="33" customHeight="1" x14ac:dyDescent="0.2">
      <c r="A150" s="583" t="s">
        <v>3040</v>
      </c>
      <c r="B150" s="583" t="s">
        <v>365</v>
      </c>
      <c r="C150" s="613">
        <v>144</v>
      </c>
      <c r="D150" s="554" t="s">
        <v>91</v>
      </c>
      <c r="E150" s="596" t="s">
        <v>779</v>
      </c>
      <c r="F150" s="586" t="s">
        <v>346</v>
      </c>
      <c r="G150" s="554"/>
      <c r="H150" s="598"/>
      <c r="I150" s="587" t="s">
        <v>419</v>
      </c>
      <c r="J150" s="583"/>
      <c r="K150" s="554" t="s">
        <v>825</v>
      </c>
      <c r="L150" s="597" t="s">
        <v>95</v>
      </c>
      <c r="M150" s="583" t="s">
        <v>848</v>
      </c>
      <c r="N150" s="583" t="s">
        <v>2995</v>
      </c>
      <c r="O150" s="583" t="s">
        <v>462</v>
      </c>
      <c r="P150" s="599" t="s">
        <v>3878</v>
      </c>
      <c r="Q150" s="599"/>
      <c r="R150" s="594">
        <v>1</v>
      </c>
      <c r="S150" s="599"/>
      <c r="T150" s="594" t="s">
        <v>3843</v>
      </c>
      <c r="U150" s="599"/>
    </row>
    <row r="151" spans="1:21" ht="33" customHeight="1" x14ac:dyDescent="0.2">
      <c r="A151" s="583" t="s">
        <v>3040</v>
      </c>
      <c r="B151" s="583" t="s">
        <v>365</v>
      </c>
      <c r="C151" s="613">
        <v>144</v>
      </c>
      <c r="D151" s="554" t="s">
        <v>91</v>
      </c>
      <c r="E151" s="596" t="s">
        <v>780</v>
      </c>
      <c r="F151" s="586" t="s">
        <v>346</v>
      </c>
      <c r="G151" s="554"/>
      <c r="H151" s="598"/>
      <c r="I151" s="587" t="s">
        <v>419</v>
      </c>
      <c r="J151" s="583"/>
      <c r="K151" s="554" t="s">
        <v>826</v>
      </c>
      <c r="L151" s="597" t="s">
        <v>95</v>
      </c>
      <c r="M151" s="583" t="s">
        <v>848</v>
      </c>
      <c r="N151" s="583" t="s">
        <v>2995</v>
      </c>
      <c r="O151" s="583" t="s">
        <v>462</v>
      </c>
      <c r="P151" s="599" t="s">
        <v>3879</v>
      </c>
      <c r="Q151" s="599"/>
      <c r="R151" s="594">
        <v>1</v>
      </c>
      <c r="S151" s="599"/>
      <c r="T151" s="594" t="s">
        <v>3843</v>
      </c>
      <c r="U151" s="599"/>
    </row>
    <row r="152" spans="1:21" ht="33" customHeight="1" x14ac:dyDescent="0.2">
      <c r="A152" s="583" t="s">
        <v>3041</v>
      </c>
      <c r="B152" s="583" t="s">
        <v>586</v>
      </c>
      <c r="C152" s="613">
        <v>144</v>
      </c>
      <c r="D152" s="554" t="s">
        <v>91</v>
      </c>
      <c r="E152" s="596" t="s">
        <v>781</v>
      </c>
      <c r="F152" s="586" t="s">
        <v>349</v>
      </c>
      <c r="G152" s="554"/>
      <c r="H152" s="598"/>
      <c r="I152" s="587" t="s">
        <v>419</v>
      </c>
      <c r="J152" s="583"/>
      <c r="K152" s="554" t="s">
        <v>827</v>
      </c>
      <c r="L152" s="597" t="s">
        <v>828</v>
      </c>
      <c r="M152" s="583" t="s">
        <v>848</v>
      </c>
      <c r="N152" s="583" t="s">
        <v>2995</v>
      </c>
      <c r="O152" s="583" t="s">
        <v>462</v>
      </c>
      <c r="P152" s="599" t="s">
        <v>3844</v>
      </c>
      <c r="Q152" s="599" t="s">
        <v>3880</v>
      </c>
      <c r="R152" s="594">
        <v>1</v>
      </c>
      <c r="S152" s="599"/>
      <c r="T152" s="594" t="s">
        <v>3843</v>
      </c>
      <c r="U152" s="599"/>
    </row>
    <row r="153" spans="1:21" ht="33" customHeight="1" x14ac:dyDescent="0.2">
      <c r="A153" s="583" t="s">
        <v>3041</v>
      </c>
      <c r="B153" s="583" t="s">
        <v>586</v>
      </c>
      <c r="C153" s="613">
        <v>144</v>
      </c>
      <c r="D153" s="554" t="s">
        <v>91</v>
      </c>
      <c r="E153" s="596" t="s">
        <v>782</v>
      </c>
      <c r="F153" s="586" t="s">
        <v>349</v>
      </c>
      <c r="G153" s="554" t="s">
        <v>348</v>
      </c>
      <c r="H153" s="598"/>
      <c r="I153" s="587" t="s">
        <v>419</v>
      </c>
      <c r="J153" s="583"/>
      <c r="K153" s="554" t="s">
        <v>829</v>
      </c>
      <c r="L153" s="597" t="s">
        <v>830</v>
      </c>
      <c r="M153" s="583" t="s">
        <v>848</v>
      </c>
      <c r="N153" s="583" t="s">
        <v>2995</v>
      </c>
      <c r="O153" s="583" t="s">
        <v>3042</v>
      </c>
      <c r="P153" s="599" t="s">
        <v>3881</v>
      </c>
      <c r="Q153" s="599" t="s">
        <v>3882</v>
      </c>
      <c r="R153" s="594">
        <v>1</v>
      </c>
      <c r="S153" s="599"/>
      <c r="T153" s="594" t="s">
        <v>3843</v>
      </c>
      <c r="U153" s="599"/>
    </row>
    <row r="154" spans="1:21" ht="33" customHeight="1" x14ac:dyDescent="0.2">
      <c r="A154" s="583" t="s">
        <v>762</v>
      </c>
      <c r="B154" s="599" t="s">
        <v>586</v>
      </c>
      <c r="C154" s="613">
        <v>144</v>
      </c>
      <c r="D154" s="597" t="s">
        <v>91</v>
      </c>
      <c r="E154" s="596" t="s">
        <v>783</v>
      </c>
      <c r="F154" s="596" t="s">
        <v>346</v>
      </c>
      <c r="G154" s="554"/>
      <c r="H154" s="598"/>
      <c r="I154" s="598" t="s">
        <v>419</v>
      </c>
      <c r="J154" s="599"/>
      <c r="K154" s="554" t="s">
        <v>831</v>
      </c>
      <c r="L154" s="597" t="s">
        <v>832</v>
      </c>
      <c r="M154" s="583" t="s">
        <v>848</v>
      </c>
      <c r="N154" s="583" t="s">
        <v>2995</v>
      </c>
      <c r="O154" s="583" t="s">
        <v>462</v>
      </c>
      <c r="P154" s="583" t="s">
        <v>3835</v>
      </c>
      <c r="Q154" s="599"/>
      <c r="R154" s="594">
        <v>1</v>
      </c>
      <c r="S154" s="599"/>
      <c r="T154" s="594" t="s">
        <v>3843</v>
      </c>
      <c r="U154" s="599"/>
    </row>
    <row r="155" spans="1:21" ht="33" customHeight="1" x14ac:dyDescent="0.2">
      <c r="A155" s="583" t="s">
        <v>759</v>
      </c>
      <c r="B155" s="583" t="s">
        <v>365</v>
      </c>
      <c r="C155" s="589">
        <v>144</v>
      </c>
      <c r="D155" s="554" t="s">
        <v>91</v>
      </c>
      <c r="E155" s="586" t="s">
        <v>784</v>
      </c>
      <c r="F155" s="586" t="s">
        <v>342</v>
      </c>
      <c r="G155" s="554" t="s">
        <v>355</v>
      </c>
      <c r="H155" s="587"/>
      <c r="I155" s="587" t="s">
        <v>833</v>
      </c>
      <c r="J155" s="583"/>
      <c r="K155" s="554" t="s">
        <v>834</v>
      </c>
      <c r="L155" s="554" t="s">
        <v>835</v>
      </c>
      <c r="M155" s="583" t="s">
        <v>848</v>
      </c>
      <c r="N155" s="583" t="s">
        <v>2993</v>
      </c>
      <c r="O155" s="583" t="s">
        <v>2994</v>
      </c>
      <c r="P155" s="583"/>
      <c r="Q155" s="583" t="s">
        <v>365</v>
      </c>
      <c r="R155" s="611">
        <v>15</v>
      </c>
      <c r="S155" s="583"/>
      <c r="T155" s="611" t="s">
        <v>3834</v>
      </c>
      <c r="U155" s="583"/>
    </row>
    <row r="156" spans="1:21" ht="33" customHeight="1" x14ac:dyDescent="0.2">
      <c r="A156" s="583" t="s">
        <v>758</v>
      </c>
      <c r="B156" s="583" t="s">
        <v>586</v>
      </c>
      <c r="C156" s="613">
        <v>144</v>
      </c>
      <c r="D156" s="554" t="s">
        <v>91</v>
      </c>
      <c r="E156" s="586" t="s">
        <v>785</v>
      </c>
      <c r="F156" s="586" t="s">
        <v>349</v>
      </c>
      <c r="G156" s="554" t="s">
        <v>348</v>
      </c>
      <c r="H156" s="598"/>
      <c r="I156" s="587" t="s">
        <v>426</v>
      </c>
      <c r="J156" s="583"/>
      <c r="K156" s="554" t="s">
        <v>836</v>
      </c>
      <c r="L156" s="597" t="s">
        <v>837</v>
      </c>
      <c r="M156" s="583" t="s">
        <v>848</v>
      </c>
      <c r="N156" s="583" t="s">
        <v>2993</v>
      </c>
      <c r="O156" s="583" t="s">
        <v>462</v>
      </c>
      <c r="P156" s="583"/>
      <c r="Q156" s="583" t="s">
        <v>365</v>
      </c>
      <c r="R156" s="611">
        <v>1</v>
      </c>
      <c r="S156" s="583"/>
      <c r="T156" s="611" t="s">
        <v>3843</v>
      </c>
      <c r="U156" s="583"/>
    </row>
    <row r="157" spans="1:21" ht="33" customHeight="1" x14ac:dyDescent="0.2">
      <c r="A157" s="583" t="s">
        <v>759</v>
      </c>
      <c r="B157" s="583" t="s">
        <v>586</v>
      </c>
      <c r="C157" s="589">
        <v>144</v>
      </c>
      <c r="D157" s="554" t="s">
        <v>91</v>
      </c>
      <c r="E157" s="586" t="s">
        <v>786</v>
      </c>
      <c r="F157" s="586" t="s">
        <v>346</v>
      </c>
      <c r="G157" s="554" t="s">
        <v>801</v>
      </c>
      <c r="H157" s="587"/>
      <c r="I157" s="587" t="s">
        <v>426</v>
      </c>
      <c r="J157" s="583"/>
      <c r="K157" s="554" t="s">
        <v>3043</v>
      </c>
      <c r="L157" s="554" t="s">
        <v>838</v>
      </c>
      <c r="M157" s="583" t="s">
        <v>848</v>
      </c>
      <c r="N157" s="583" t="s">
        <v>2995</v>
      </c>
      <c r="O157" s="583" t="s">
        <v>2994</v>
      </c>
      <c r="P157" s="583" t="s">
        <v>3883</v>
      </c>
      <c r="Q157" s="583" t="s">
        <v>3884</v>
      </c>
      <c r="R157" s="611">
        <v>1</v>
      </c>
      <c r="S157" s="583"/>
      <c r="T157" s="611" t="s">
        <v>3843</v>
      </c>
      <c r="U157" s="583"/>
    </row>
    <row r="158" spans="1:21" ht="33" customHeight="1" x14ac:dyDescent="0.2">
      <c r="A158" s="583" t="s">
        <v>758</v>
      </c>
      <c r="B158" s="599" t="s">
        <v>586</v>
      </c>
      <c r="C158" s="613">
        <v>144</v>
      </c>
      <c r="D158" s="554" t="s">
        <v>91</v>
      </c>
      <c r="E158" s="596" t="s">
        <v>788</v>
      </c>
      <c r="F158" s="586" t="s">
        <v>349</v>
      </c>
      <c r="G158" s="554" t="s">
        <v>800</v>
      </c>
      <c r="H158" s="598"/>
      <c r="I158" s="598" t="s">
        <v>440</v>
      </c>
      <c r="J158" s="599"/>
      <c r="K158" s="554" t="s">
        <v>839</v>
      </c>
      <c r="L158" s="597" t="s">
        <v>807</v>
      </c>
      <c r="M158" s="583" t="s">
        <v>848</v>
      </c>
      <c r="N158" s="583" t="s">
        <v>2995</v>
      </c>
      <c r="O158" s="583" t="s">
        <v>2994</v>
      </c>
      <c r="P158" s="599" t="s">
        <v>3855</v>
      </c>
      <c r="Q158" s="599" t="s">
        <v>3885</v>
      </c>
      <c r="R158" s="735">
        <v>0.4</v>
      </c>
      <c r="S158" s="620"/>
      <c r="T158" s="735" t="s">
        <v>3834</v>
      </c>
      <c r="U158" s="620"/>
    </row>
    <row r="159" spans="1:21" ht="33" customHeight="1" x14ac:dyDescent="0.2">
      <c r="A159" s="583" t="s">
        <v>759</v>
      </c>
      <c r="B159" s="583" t="s">
        <v>586</v>
      </c>
      <c r="C159" s="589">
        <v>144</v>
      </c>
      <c r="D159" s="554" t="s">
        <v>91</v>
      </c>
      <c r="E159" s="586" t="s">
        <v>789</v>
      </c>
      <c r="F159" s="586" t="s">
        <v>346</v>
      </c>
      <c r="G159" s="554" t="s">
        <v>3044</v>
      </c>
      <c r="H159" s="587"/>
      <c r="I159" s="587" t="s">
        <v>440</v>
      </c>
      <c r="J159" s="583"/>
      <c r="K159" s="554" t="s">
        <v>840</v>
      </c>
      <c r="L159" s="554" t="s">
        <v>805</v>
      </c>
      <c r="M159" s="583" t="s">
        <v>848</v>
      </c>
      <c r="N159" s="583" t="s">
        <v>2993</v>
      </c>
      <c r="O159" s="583" t="s">
        <v>2994</v>
      </c>
      <c r="P159" s="583"/>
      <c r="Q159" s="583" t="s">
        <v>365</v>
      </c>
      <c r="R159" s="611">
        <v>18</v>
      </c>
      <c r="S159" s="583"/>
      <c r="T159" s="611" t="s">
        <v>3834</v>
      </c>
      <c r="U159" s="583"/>
    </row>
    <row r="160" spans="1:21" ht="33" customHeight="1" x14ac:dyDescent="0.2">
      <c r="A160" s="583" t="s">
        <v>759</v>
      </c>
      <c r="B160" s="583" t="s">
        <v>586</v>
      </c>
      <c r="C160" s="589">
        <v>144</v>
      </c>
      <c r="D160" s="554" t="s">
        <v>91</v>
      </c>
      <c r="E160" s="586" t="s">
        <v>790</v>
      </c>
      <c r="F160" s="586" t="s">
        <v>346</v>
      </c>
      <c r="G160" s="554" t="s">
        <v>802</v>
      </c>
      <c r="H160" s="587"/>
      <c r="I160" s="587" t="s">
        <v>443</v>
      </c>
      <c r="J160" s="583"/>
      <c r="K160" s="554" t="s">
        <v>841</v>
      </c>
      <c r="L160" s="554" t="s">
        <v>842</v>
      </c>
      <c r="M160" s="583" t="s">
        <v>848</v>
      </c>
      <c r="N160" s="583" t="s">
        <v>2995</v>
      </c>
      <c r="O160" s="583" t="s">
        <v>2994</v>
      </c>
      <c r="P160" s="583" t="s">
        <v>3844</v>
      </c>
      <c r="Q160" s="583" t="s">
        <v>3875</v>
      </c>
      <c r="R160" s="611">
        <v>8.6</v>
      </c>
      <c r="S160" s="583"/>
      <c r="T160" s="611" t="s">
        <v>3834</v>
      </c>
      <c r="U160" s="583"/>
    </row>
    <row r="161" spans="1:21" ht="33" customHeight="1" x14ac:dyDescent="0.2">
      <c r="A161" s="583" t="s">
        <v>759</v>
      </c>
      <c r="B161" s="583" t="s">
        <v>586</v>
      </c>
      <c r="C161" s="589">
        <v>144</v>
      </c>
      <c r="D161" s="554" t="s">
        <v>91</v>
      </c>
      <c r="E161" s="586" t="s">
        <v>791</v>
      </c>
      <c r="F161" s="586" t="s">
        <v>346</v>
      </c>
      <c r="G161" s="554" t="s">
        <v>801</v>
      </c>
      <c r="H161" s="587"/>
      <c r="I161" s="587" t="s">
        <v>443</v>
      </c>
      <c r="J161" s="583"/>
      <c r="K161" s="554" t="s">
        <v>841</v>
      </c>
      <c r="L161" s="554" t="s">
        <v>842</v>
      </c>
      <c r="M161" s="583" t="s">
        <v>848</v>
      </c>
      <c r="N161" s="583" t="s">
        <v>2995</v>
      </c>
      <c r="O161" s="583" t="s">
        <v>2994</v>
      </c>
      <c r="P161" s="583" t="s">
        <v>3844</v>
      </c>
      <c r="Q161" s="583" t="s">
        <v>3875</v>
      </c>
      <c r="R161" s="611">
        <v>7.6</v>
      </c>
      <c r="S161" s="583"/>
      <c r="T161" s="611" t="s">
        <v>3834</v>
      </c>
      <c r="U161" s="583"/>
    </row>
    <row r="162" spans="1:21" ht="33" customHeight="1" x14ac:dyDescent="0.2">
      <c r="A162" s="583" t="s">
        <v>759</v>
      </c>
      <c r="B162" s="583" t="s">
        <v>586</v>
      </c>
      <c r="C162" s="589">
        <v>144</v>
      </c>
      <c r="D162" s="554" t="s">
        <v>91</v>
      </c>
      <c r="E162" s="586" t="s">
        <v>792</v>
      </c>
      <c r="F162" s="586" t="s">
        <v>346</v>
      </c>
      <c r="G162" s="554" t="s">
        <v>800</v>
      </c>
      <c r="H162" s="587"/>
      <c r="I162" s="587" t="s">
        <v>443</v>
      </c>
      <c r="J162" s="583"/>
      <c r="K162" s="554" t="s">
        <v>841</v>
      </c>
      <c r="L162" s="554" t="s">
        <v>842</v>
      </c>
      <c r="M162" s="583" t="s">
        <v>848</v>
      </c>
      <c r="N162" s="583" t="s">
        <v>2995</v>
      </c>
      <c r="O162" s="583" t="s">
        <v>2994</v>
      </c>
      <c r="P162" s="583" t="s">
        <v>3844</v>
      </c>
      <c r="Q162" s="583" t="s">
        <v>3875</v>
      </c>
      <c r="R162" s="611">
        <v>4.5999999999999996</v>
      </c>
      <c r="S162" s="583"/>
      <c r="T162" s="611" t="s">
        <v>3834</v>
      </c>
      <c r="U162" s="583"/>
    </row>
    <row r="163" spans="1:21" ht="33" customHeight="1" x14ac:dyDescent="0.2">
      <c r="A163" s="602" t="s">
        <v>763</v>
      </c>
      <c r="B163" s="583" t="s">
        <v>586</v>
      </c>
      <c r="C163" s="589">
        <v>144</v>
      </c>
      <c r="D163" s="554" t="s">
        <v>91</v>
      </c>
      <c r="E163" s="586" t="s">
        <v>793</v>
      </c>
      <c r="F163" s="586" t="s">
        <v>346</v>
      </c>
      <c r="G163" s="554" t="s">
        <v>348</v>
      </c>
      <c r="H163" s="587"/>
      <c r="I163" s="587" t="s">
        <v>455</v>
      </c>
      <c r="J163" s="583"/>
      <c r="K163" s="554" t="s">
        <v>843</v>
      </c>
      <c r="L163" s="554" t="s">
        <v>456</v>
      </c>
      <c r="M163" s="583" t="s">
        <v>848</v>
      </c>
      <c r="N163" s="583" t="s">
        <v>2995</v>
      </c>
      <c r="O163" s="583" t="s">
        <v>2994</v>
      </c>
      <c r="P163" s="615" t="s">
        <v>3886</v>
      </c>
      <c r="Q163" s="615" t="s">
        <v>3887</v>
      </c>
      <c r="R163" s="611">
        <v>1.5</v>
      </c>
      <c r="S163" s="583"/>
      <c r="T163" s="611" t="s">
        <v>3834</v>
      </c>
      <c r="U163" s="583"/>
    </row>
    <row r="164" spans="1:21" ht="33" customHeight="1" x14ac:dyDescent="0.2">
      <c r="A164" s="602" t="s">
        <v>3045</v>
      </c>
      <c r="B164" s="583" t="s">
        <v>586</v>
      </c>
      <c r="C164" s="589">
        <v>144</v>
      </c>
      <c r="D164" s="554" t="s">
        <v>91</v>
      </c>
      <c r="E164" s="586" t="s">
        <v>794</v>
      </c>
      <c r="F164" s="586" t="s">
        <v>346</v>
      </c>
      <c r="G164" s="554" t="s">
        <v>348</v>
      </c>
      <c r="H164" s="587"/>
      <c r="I164" s="587" t="s">
        <v>455</v>
      </c>
      <c r="J164" s="583"/>
      <c r="K164" s="554" t="s">
        <v>844</v>
      </c>
      <c r="L164" s="554" t="s">
        <v>456</v>
      </c>
      <c r="M164" s="583" t="s">
        <v>848</v>
      </c>
      <c r="N164" s="583" t="s">
        <v>2995</v>
      </c>
      <c r="O164" s="583" t="s">
        <v>2994</v>
      </c>
      <c r="P164" s="583" t="s">
        <v>3836</v>
      </c>
      <c r="Q164" s="583" t="s">
        <v>3873</v>
      </c>
      <c r="R164" s="611">
        <v>0.4</v>
      </c>
      <c r="S164" s="583"/>
      <c r="T164" s="611" t="s">
        <v>3834</v>
      </c>
      <c r="U164" s="583"/>
    </row>
    <row r="165" spans="1:21" ht="33" customHeight="1" x14ac:dyDescent="0.2">
      <c r="A165" s="583" t="s">
        <v>764</v>
      </c>
      <c r="B165" s="583" t="s">
        <v>586</v>
      </c>
      <c r="C165" s="589">
        <v>145</v>
      </c>
      <c r="D165" s="554" t="s">
        <v>100</v>
      </c>
      <c r="E165" s="586" t="s">
        <v>795</v>
      </c>
      <c r="F165" s="586" t="s">
        <v>346</v>
      </c>
      <c r="G165" s="554" t="s">
        <v>802</v>
      </c>
      <c r="H165" s="587"/>
      <c r="I165" s="587" t="s">
        <v>368</v>
      </c>
      <c r="J165" s="583"/>
      <c r="K165" s="554" t="s">
        <v>369</v>
      </c>
      <c r="L165" s="554" t="s">
        <v>845</v>
      </c>
      <c r="M165" s="583" t="s">
        <v>849</v>
      </c>
      <c r="N165" s="583" t="s">
        <v>2995</v>
      </c>
      <c r="O165" s="583" t="s">
        <v>3046</v>
      </c>
      <c r="P165" s="583" t="s">
        <v>3835</v>
      </c>
      <c r="Q165" s="583"/>
      <c r="R165" s="611">
        <v>109</v>
      </c>
      <c r="S165" s="583"/>
      <c r="T165" s="611" t="s">
        <v>3834</v>
      </c>
      <c r="U165" s="583"/>
    </row>
    <row r="166" spans="1:21" ht="33" customHeight="1" x14ac:dyDescent="0.2">
      <c r="A166" s="583" t="s">
        <v>764</v>
      </c>
      <c r="B166" s="583" t="s">
        <v>586</v>
      </c>
      <c r="C166" s="589">
        <v>145</v>
      </c>
      <c r="D166" s="554" t="s">
        <v>100</v>
      </c>
      <c r="E166" s="586" t="s">
        <v>796</v>
      </c>
      <c r="F166" s="586" t="s">
        <v>346</v>
      </c>
      <c r="G166" s="554" t="s">
        <v>3047</v>
      </c>
      <c r="H166" s="587"/>
      <c r="I166" s="587" t="s">
        <v>368</v>
      </c>
      <c r="J166" s="583"/>
      <c r="K166" s="554" t="s">
        <v>369</v>
      </c>
      <c r="L166" s="554" t="s">
        <v>370</v>
      </c>
      <c r="M166" s="583" t="s">
        <v>849</v>
      </c>
      <c r="N166" s="583" t="s">
        <v>2995</v>
      </c>
      <c r="O166" s="583" t="s">
        <v>3048</v>
      </c>
      <c r="P166" s="583" t="s">
        <v>3835</v>
      </c>
      <c r="Q166" s="583"/>
      <c r="R166" s="611">
        <v>64</v>
      </c>
      <c r="S166" s="583"/>
      <c r="T166" s="611" t="s">
        <v>3834</v>
      </c>
      <c r="U166" s="583"/>
    </row>
    <row r="167" spans="1:21" ht="33" customHeight="1" x14ac:dyDescent="0.2">
      <c r="A167" s="583" t="s">
        <v>764</v>
      </c>
      <c r="B167" s="583" t="s">
        <v>586</v>
      </c>
      <c r="C167" s="589">
        <v>145</v>
      </c>
      <c r="D167" s="554" t="s">
        <v>100</v>
      </c>
      <c r="E167" s="586" t="s">
        <v>797</v>
      </c>
      <c r="F167" s="586" t="s">
        <v>346</v>
      </c>
      <c r="G167" s="554" t="s">
        <v>800</v>
      </c>
      <c r="H167" s="587"/>
      <c r="I167" s="587" t="s">
        <v>368</v>
      </c>
      <c r="J167" s="583"/>
      <c r="K167" s="554" t="s">
        <v>369</v>
      </c>
      <c r="L167" s="554" t="s">
        <v>370</v>
      </c>
      <c r="M167" s="583" t="s">
        <v>849</v>
      </c>
      <c r="N167" s="583" t="s">
        <v>2995</v>
      </c>
      <c r="O167" s="583" t="s">
        <v>3048</v>
      </c>
      <c r="P167" s="583" t="s">
        <v>3835</v>
      </c>
      <c r="Q167" s="583"/>
      <c r="R167" s="611">
        <v>62</v>
      </c>
      <c r="S167" s="583"/>
      <c r="T167" s="611" t="s">
        <v>3834</v>
      </c>
      <c r="U167" s="583"/>
    </row>
    <row r="168" spans="1:21" ht="33" customHeight="1" x14ac:dyDescent="0.2">
      <c r="A168" s="583" t="s">
        <v>764</v>
      </c>
      <c r="B168" s="583" t="s">
        <v>586</v>
      </c>
      <c r="C168" s="589">
        <v>145</v>
      </c>
      <c r="D168" s="554" t="s">
        <v>100</v>
      </c>
      <c r="E168" s="586" t="s">
        <v>798</v>
      </c>
      <c r="F168" s="586" t="s">
        <v>346</v>
      </c>
      <c r="G168" s="554" t="s">
        <v>345</v>
      </c>
      <c r="H168" s="587"/>
      <c r="I168" s="587" t="s">
        <v>368</v>
      </c>
      <c r="J168" s="583"/>
      <c r="K168" s="554" t="s">
        <v>369</v>
      </c>
      <c r="L168" s="554" t="s">
        <v>370</v>
      </c>
      <c r="M168" s="583" t="s">
        <v>849</v>
      </c>
      <c r="N168" s="583" t="s">
        <v>2995</v>
      </c>
      <c r="O168" s="583" t="s">
        <v>3048</v>
      </c>
      <c r="P168" s="583" t="s">
        <v>3835</v>
      </c>
      <c r="Q168" s="583"/>
      <c r="R168" s="611">
        <v>475</v>
      </c>
      <c r="S168" s="583"/>
      <c r="T168" s="611" t="s">
        <v>3834</v>
      </c>
      <c r="U168" s="583"/>
    </row>
    <row r="169" spans="1:21" ht="33" customHeight="1" x14ac:dyDescent="0.2">
      <c r="A169" s="583" t="s">
        <v>765</v>
      </c>
      <c r="B169" s="583" t="s">
        <v>586</v>
      </c>
      <c r="C169" s="613">
        <v>145</v>
      </c>
      <c r="D169" s="597" t="s">
        <v>100</v>
      </c>
      <c r="E169" s="614" t="s">
        <v>799</v>
      </c>
      <c r="F169" s="586" t="s">
        <v>349</v>
      </c>
      <c r="G169" s="554" t="s">
        <v>3010</v>
      </c>
      <c r="H169" s="598"/>
      <c r="I169" s="598" t="s">
        <v>368</v>
      </c>
      <c r="J169" s="583"/>
      <c r="K169" s="554" t="s">
        <v>846</v>
      </c>
      <c r="L169" s="597" t="s">
        <v>847</v>
      </c>
      <c r="M169" s="583" t="s">
        <v>849</v>
      </c>
      <c r="N169" s="583" t="s">
        <v>2995</v>
      </c>
      <c r="O169" s="583" t="s">
        <v>3049</v>
      </c>
      <c r="P169" s="583" t="s">
        <v>3835</v>
      </c>
      <c r="Q169" s="599"/>
      <c r="R169" s="594">
        <v>350</v>
      </c>
      <c r="S169" s="599"/>
      <c r="T169" s="594" t="s">
        <v>3834</v>
      </c>
      <c r="U169" s="599"/>
    </row>
    <row r="170" spans="1:21" ht="33" customHeight="1" x14ac:dyDescent="0.2">
      <c r="A170" s="583" t="s">
        <v>765</v>
      </c>
      <c r="B170" s="615" t="s">
        <v>586</v>
      </c>
      <c r="C170" s="613">
        <v>145</v>
      </c>
      <c r="D170" s="597" t="s">
        <v>100</v>
      </c>
      <c r="E170" s="616" t="s">
        <v>858</v>
      </c>
      <c r="F170" s="586" t="s">
        <v>349</v>
      </c>
      <c r="G170" s="554" t="s">
        <v>345</v>
      </c>
      <c r="H170" s="587"/>
      <c r="I170" s="617" t="s">
        <v>881</v>
      </c>
      <c r="J170" s="615"/>
      <c r="K170" s="554" t="s">
        <v>882</v>
      </c>
      <c r="L170" s="554" t="s">
        <v>883</v>
      </c>
      <c r="M170" s="583" t="s">
        <v>849</v>
      </c>
      <c r="N170" s="583" t="s">
        <v>2993</v>
      </c>
      <c r="O170" s="583" t="s">
        <v>3049</v>
      </c>
      <c r="P170" s="583"/>
      <c r="Q170" s="583" t="s">
        <v>365</v>
      </c>
      <c r="R170" s="594">
        <v>164</v>
      </c>
      <c r="S170" s="599"/>
      <c r="T170" s="594" t="s">
        <v>3834</v>
      </c>
      <c r="U170" s="599"/>
    </row>
    <row r="171" spans="1:21" ht="33" customHeight="1" x14ac:dyDescent="0.2">
      <c r="A171" s="583" t="s">
        <v>765</v>
      </c>
      <c r="B171" s="615" t="s">
        <v>586</v>
      </c>
      <c r="C171" s="613">
        <v>145</v>
      </c>
      <c r="D171" s="597" t="s">
        <v>100</v>
      </c>
      <c r="E171" s="616" t="s">
        <v>859</v>
      </c>
      <c r="F171" s="586" t="s">
        <v>349</v>
      </c>
      <c r="G171" s="554" t="s">
        <v>345</v>
      </c>
      <c r="H171" s="587"/>
      <c r="I171" s="617" t="s">
        <v>881</v>
      </c>
      <c r="J171" s="615"/>
      <c r="K171" s="554" t="s">
        <v>884</v>
      </c>
      <c r="L171" s="554" t="s">
        <v>885</v>
      </c>
      <c r="M171" s="583" t="s">
        <v>849</v>
      </c>
      <c r="N171" s="583" t="s">
        <v>2993</v>
      </c>
      <c r="O171" s="583" t="s">
        <v>3049</v>
      </c>
      <c r="P171" s="583"/>
      <c r="Q171" s="583" t="s">
        <v>365</v>
      </c>
      <c r="R171" s="594">
        <v>350</v>
      </c>
      <c r="S171" s="599"/>
      <c r="T171" s="594" t="s">
        <v>3834</v>
      </c>
      <c r="U171" s="599"/>
    </row>
    <row r="172" spans="1:21" ht="33" customHeight="1" x14ac:dyDescent="0.2">
      <c r="A172" s="583" t="s">
        <v>765</v>
      </c>
      <c r="B172" s="615" t="s">
        <v>586</v>
      </c>
      <c r="C172" s="613">
        <v>145</v>
      </c>
      <c r="D172" s="597" t="s">
        <v>100</v>
      </c>
      <c r="E172" s="616" t="s">
        <v>860</v>
      </c>
      <c r="F172" s="596" t="s">
        <v>349</v>
      </c>
      <c r="G172" s="554" t="s">
        <v>344</v>
      </c>
      <c r="H172" s="598"/>
      <c r="I172" s="617" t="s">
        <v>881</v>
      </c>
      <c r="J172" s="615"/>
      <c r="K172" s="554" t="s">
        <v>886</v>
      </c>
      <c r="L172" s="554" t="s">
        <v>887</v>
      </c>
      <c r="M172" s="583" t="s">
        <v>849</v>
      </c>
      <c r="N172" s="583" t="s">
        <v>2993</v>
      </c>
      <c r="O172" s="583" t="s">
        <v>3049</v>
      </c>
      <c r="P172" s="599"/>
      <c r="Q172" s="599" t="s">
        <v>365</v>
      </c>
      <c r="R172" s="594">
        <v>59.45</v>
      </c>
      <c r="S172" s="599"/>
      <c r="T172" s="594" t="s">
        <v>3834</v>
      </c>
      <c r="U172" s="599"/>
    </row>
    <row r="173" spans="1:21" ht="33" customHeight="1" x14ac:dyDescent="0.2">
      <c r="A173" s="583" t="s">
        <v>851</v>
      </c>
      <c r="B173" s="615" t="s">
        <v>365</v>
      </c>
      <c r="C173" s="613">
        <v>145</v>
      </c>
      <c r="D173" s="554" t="s">
        <v>100</v>
      </c>
      <c r="E173" s="616" t="s">
        <v>861</v>
      </c>
      <c r="F173" s="586" t="s">
        <v>342</v>
      </c>
      <c r="G173" s="554" t="s">
        <v>880</v>
      </c>
      <c r="H173" s="598"/>
      <c r="I173" s="617" t="s">
        <v>881</v>
      </c>
      <c r="J173" s="615"/>
      <c r="K173" s="554" t="s">
        <v>888</v>
      </c>
      <c r="L173" s="554" t="s">
        <v>889</v>
      </c>
      <c r="M173" s="583" t="s">
        <v>849</v>
      </c>
      <c r="N173" s="583" t="s">
        <v>2993</v>
      </c>
      <c r="O173" s="583" t="s">
        <v>2994</v>
      </c>
      <c r="P173" s="583"/>
      <c r="Q173" s="583" t="s">
        <v>365</v>
      </c>
      <c r="R173" s="611">
        <v>33</v>
      </c>
      <c r="S173" s="583"/>
      <c r="T173" s="611" t="s">
        <v>3834</v>
      </c>
      <c r="U173" s="583"/>
    </row>
    <row r="174" spans="1:21" ht="33" customHeight="1" x14ac:dyDescent="0.2">
      <c r="A174" s="590"/>
      <c r="B174" s="583" t="s">
        <v>586</v>
      </c>
      <c r="C174" s="589">
        <v>145</v>
      </c>
      <c r="D174" s="554" t="s">
        <v>100</v>
      </c>
      <c r="E174" s="586" t="s">
        <v>862</v>
      </c>
      <c r="F174" s="586" t="s">
        <v>349</v>
      </c>
      <c r="G174" s="554" t="s">
        <v>3050</v>
      </c>
      <c r="H174" s="587"/>
      <c r="I174" s="587" t="s">
        <v>379</v>
      </c>
      <c r="J174" s="583"/>
      <c r="K174" s="554" t="s">
        <v>380</v>
      </c>
      <c r="L174" s="554" t="s">
        <v>381</v>
      </c>
      <c r="M174" s="583" t="s">
        <v>849</v>
      </c>
      <c r="N174" s="583" t="s">
        <v>2995</v>
      </c>
      <c r="O174" s="583" t="s">
        <v>462</v>
      </c>
      <c r="P174" s="611"/>
      <c r="Q174" s="583"/>
      <c r="R174" s="611">
        <v>1</v>
      </c>
      <c r="S174" s="583"/>
      <c r="T174" s="611" t="s">
        <v>3842</v>
      </c>
      <c r="U174" s="583"/>
    </row>
    <row r="175" spans="1:21" ht="33" customHeight="1" x14ac:dyDescent="0.2">
      <c r="A175" s="590"/>
      <c r="B175" s="583" t="s">
        <v>586</v>
      </c>
      <c r="C175" s="589">
        <v>145</v>
      </c>
      <c r="D175" s="554" t="s">
        <v>100</v>
      </c>
      <c r="E175" s="586" t="s">
        <v>863</v>
      </c>
      <c r="F175" s="586" t="s">
        <v>349</v>
      </c>
      <c r="G175" s="554" t="s">
        <v>3050</v>
      </c>
      <c r="H175" s="587"/>
      <c r="I175" s="587" t="s">
        <v>379</v>
      </c>
      <c r="J175" s="583"/>
      <c r="K175" s="554" t="s">
        <v>890</v>
      </c>
      <c r="L175" s="554" t="s">
        <v>381</v>
      </c>
      <c r="M175" s="583" t="s">
        <v>849</v>
      </c>
      <c r="N175" s="583" t="s">
        <v>2995</v>
      </c>
      <c r="O175" s="583" t="s">
        <v>462</v>
      </c>
      <c r="P175" s="611"/>
      <c r="Q175" s="583"/>
      <c r="R175" s="611"/>
      <c r="S175" s="583"/>
      <c r="T175" s="611" t="s">
        <v>3842</v>
      </c>
      <c r="U175" s="583"/>
    </row>
    <row r="176" spans="1:21" ht="33" customHeight="1" x14ac:dyDescent="0.2">
      <c r="A176" s="583" t="s">
        <v>851</v>
      </c>
      <c r="B176" s="583" t="s">
        <v>586</v>
      </c>
      <c r="C176" s="613">
        <v>145</v>
      </c>
      <c r="D176" s="597" t="s">
        <v>100</v>
      </c>
      <c r="E176" s="616" t="s">
        <v>864</v>
      </c>
      <c r="F176" s="596" t="s">
        <v>353</v>
      </c>
      <c r="G176" s="554" t="s">
        <v>348</v>
      </c>
      <c r="H176" s="598"/>
      <c r="I176" s="598" t="s">
        <v>389</v>
      </c>
      <c r="J176" s="583"/>
      <c r="K176" s="554" t="s">
        <v>891</v>
      </c>
      <c r="L176" s="597" t="s">
        <v>892</v>
      </c>
      <c r="M176" s="583" t="s">
        <v>849</v>
      </c>
      <c r="N176" s="583" t="s">
        <v>2993</v>
      </c>
      <c r="O176" s="583" t="s">
        <v>850</v>
      </c>
      <c r="P176" s="599"/>
      <c r="Q176" s="599" t="s">
        <v>365</v>
      </c>
      <c r="R176" s="594">
        <v>5.6</v>
      </c>
      <c r="S176" s="599"/>
      <c r="T176" s="594" t="s">
        <v>3834</v>
      </c>
      <c r="U176" s="599"/>
    </row>
    <row r="177" spans="1:21" ht="33" customHeight="1" x14ac:dyDescent="0.2">
      <c r="A177" s="583" t="s">
        <v>765</v>
      </c>
      <c r="B177" s="583" t="s">
        <v>586</v>
      </c>
      <c r="C177" s="613">
        <v>145</v>
      </c>
      <c r="D177" s="597" t="s">
        <v>100</v>
      </c>
      <c r="E177" s="616" t="s">
        <v>865</v>
      </c>
      <c r="F177" s="596" t="s">
        <v>349</v>
      </c>
      <c r="G177" s="554" t="s">
        <v>348</v>
      </c>
      <c r="H177" s="598"/>
      <c r="I177" s="598" t="s">
        <v>626</v>
      </c>
      <c r="J177" s="583"/>
      <c r="K177" s="554" t="s">
        <v>893</v>
      </c>
      <c r="L177" s="597" t="s">
        <v>894</v>
      </c>
      <c r="M177" s="583" t="s">
        <v>849</v>
      </c>
      <c r="N177" s="583" t="s">
        <v>2993</v>
      </c>
      <c r="O177" s="583" t="s">
        <v>3051</v>
      </c>
      <c r="P177" s="599"/>
      <c r="Q177" s="599" t="s">
        <v>365</v>
      </c>
      <c r="R177" s="594">
        <v>1</v>
      </c>
      <c r="S177" s="599"/>
      <c r="T177" s="594" t="s">
        <v>3834</v>
      </c>
      <c r="U177" s="599"/>
    </row>
    <row r="178" spans="1:21" ht="33" customHeight="1" x14ac:dyDescent="0.2">
      <c r="A178" s="583" t="s">
        <v>851</v>
      </c>
      <c r="B178" s="583" t="s">
        <v>586</v>
      </c>
      <c r="C178" s="613">
        <v>145</v>
      </c>
      <c r="D178" s="597" t="s">
        <v>100</v>
      </c>
      <c r="E178" s="616" t="s">
        <v>866</v>
      </c>
      <c r="F178" s="596" t="s">
        <v>353</v>
      </c>
      <c r="G178" s="554" t="s">
        <v>348</v>
      </c>
      <c r="H178" s="598"/>
      <c r="I178" s="598" t="s">
        <v>626</v>
      </c>
      <c r="J178" s="583"/>
      <c r="K178" s="554" t="s">
        <v>895</v>
      </c>
      <c r="L178" s="597" t="s">
        <v>896</v>
      </c>
      <c r="M178" s="583" t="s">
        <v>849</v>
      </c>
      <c r="N178" s="583" t="s">
        <v>2993</v>
      </c>
      <c r="O178" s="583" t="s">
        <v>2994</v>
      </c>
      <c r="P178" s="599"/>
      <c r="Q178" s="599" t="s">
        <v>365</v>
      </c>
      <c r="R178" s="611">
        <v>2.2000000000000002</v>
      </c>
      <c r="S178" s="583"/>
      <c r="T178" s="594" t="s">
        <v>3834</v>
      </c>
      <c r="U178" s="599"/>
    </row>
    <row r="179" spans="1:21" ht="33" customHeight="1" x14ac:dyDescent="0.2">
      <c r="A179" s="583" t="s">
        <v>852</v>
      </c>
      <c r="B179" s="583" t="s">
        <v>586</v>
      </c>
      <c r="C179" s="613">
        <v>145</v>
      </c>
      <c r="D179" s="554" t="s">
        <v>100</v>
      </c>
      <c r="E179" s="616" t="s">
        <v>867</v>
      </c>
      <c r="F179" s="586" t="s">
        <v>349</v>
      </c>
      <c r="G179" s="554" t="s">
        <v>581</v>
      </c>
      <c r="H179" s="598"/>
      <c r="I179" s="587" t="s">
        <v>626</v>
      </c>
      <c r="J179" s="583"/>
      <c r="K179" s="554" t="s">
        <v>897</v>
      </c>
      <c r="L179" s="554" t="s">
        <v>898</v>
      </c>
      <c r="M179" s="583" t="s">
        <v>849</v>
      </c>
      <c r="N179" s="583" t="s">
        <v>2995</v>
      </c>
      <c r="O179" s="583" t="s">
        <v>2994</v>
      </c>
      <c r="P179" s="583" t="s">
        <v>3844</v>
      </c>
      <c r="Q179" s="583" t="s">
        <v>3888</v>
      </c>
      <c r="R179" s="594">
        <v>0.7</v>
      </c>
      <c r="S179" s="599"/>
      <c r="T179" s="611" t="s">
        <v>3834</v>
      </c>
      <c r="U179" s="583"/>
    </row>
    <row r="180" spans="1:21" ht="33" customHeight="1" x14ac:dyDescent="0.2">
      <c r="A180" s="583" t="s">
        <v>764</v>
      </c>
      <c r="B180" s="583" t="s">
        <v>586</v>
      </c>
      <c r="C180" s="589">
        <v>145</v>
      </c>
      <c r="D180" s="554" t="s">
        <v>100</v>
      </c>
      <c r="E180" s="586" t="s">
        <v>868</v>
      </c>
      <c r="F180" s="586" t="s">
        <v>346</v>
      </c>
      <c r="G180" s="554" t="s">
        <v>355</v>
      </c>
      <c r="H180" s="587"/>
      <c r="I180" s="587" t="s">
        <v>394</v>
      </c>
      <c r="J180" s="583"/>
      <c r="K180" s="554" t="s">
        <v>899</v>
      </c>
      <c r="L180" s="554" t="s">
        <v>102</v>
      </c>
      <c r="M180" s="583" t="s">
        <v>849</v>
      </c>
      <c r="N180" s="583" t="s">
        <v>2993</v>
      </c>
      <c r="O180" s="583" t="s">
        <v>464</v>
      </c>
      <c r="P180" s="611"/>
      <c r="Q180" s="583" t="s">
        <v>365</v>
      </c>
      <c r="R180" s="611">
        <v>3300</v>
      </c>
      <c r="S180" s="583"/>
      <c r="T180" s="611" t="s">
        <v>3846</v>
      </c>
      <c r="U180" s="583"/>
    </row>
    <row r="181" spans="1:21" ht="33" customHeight="1" x14ac:dyDescent="0.2">
      <c r="A181" s="583" t="s">
        <v>764</v>
      </c>
      <c r="B181" s="583" t="s">
        <v>365</v>
      </c>
      <c r="C181" s="589">
        <v>145</v>
      </c>
      <c r="D181" s="554" t="s">
        <v>100</v>
      </c>
      <c r="E181" s="586" t="s">
        <v>869</v>
      </c>
      <c r="F181" s="586" t="s">
        <v>346</v>
      </c>
      <c r="G181" s="554" t="s">
        <v>3052</v>
      </c>
      <c r="H181" s="587"/>
      <c r="I181" s="587" t="s">
        <v>394</v>
      </c>
      <c r="J181" s="583"/>
      <c r="K181" s="554" t="s">
        <v>900</v>
      </c>
      <c r="L181" s="554" t="s">
        <v>102</v>
      </c>
      <c r="M181" s="583" t="s">
        <v>849</v>
      </c>
      <c r="N181" s="583" t="s">
        <v>2993</v>
      </c>
      <c r="O181" s="583" t="s">
        <v>917</v>
      </c>
      <c r="P181" s="611"/>
      <c r="Q181" s="583"/>
      <c r="R181" s="611">
        <v>208</v>
      </c>
      <c r="S181" s="583"/>
      <c r="T181" s="611" t="s">
        <v>3834</v>
      </c>
      <c r="U181" s="583"/>
    </row>
    <row r="182" spans="1:21" ht="33" customHeight="1" x14ac:dyDescent="0.2">
      <c r="A182" s="583" t="s">
        <v>853</v>
      </c>
      <c r="B182" s="583" t="s">
        <v>365</v>
      </c>
      <c r="C182" s="589">
        <v>145</v>
      </c>
      <c r="D182" s="554" t="s">
        <v>100</v>
      </c>
      <c r="E182" s="586" t="s">
        <v>870</v>
      </c>
      <c r="F182" s="586" t="s">
        <v>349</v>
      </c>
      <c r="G182" s="554" t="s">
        <v>3052</v>
      </c>
      <c r="H182" s="587"/>
      <c r="I182" s="587" t="s">
        <v>394</v>
      </c>
      <c r="J182" s="583"/>
      <c r="K182" s="554" t="s">
        <v>899</v>
      </c>
      <c r="L182" s="554" t="s">
        <v>102</v>
      </c>
      <c r="M182" s="583" t="s">
        <v>849</v>
      </c>
      <c r="N182" s="583" t="s">
        <v>2993</v>
      </c>
      <c r="O182" s="583" t="s">
        <v>2994</v>
      </c>
      <c r="P182" s="611"/>
      <c r="Q182" s="583" t="s">
        <v>365</v>
      </c>
      <c r="R182" s="611">
        <v>1030</v>
      </c>
      <c r="S182" s="583"/>
      <c r="T182" s="611" t="s">
        <v>3846</v>
      </c>
      <c r="U182" s="583"/>
    </row>
    <row r="183" spans="1:21" ht="33" customHeight="1" x14ac:dyDescent="0.2">
      <c r="A183" s="583" t="s">
        <v>765</v>
      </c>
      <c r="B183" s="583" t="s">
        <v>365</v>
      </c>
      <c r="C183" s="613">
        <v>145</v>
      </c>
      <c r="D183" s="597" t="s">
        <v>100</v>
      </c>
      <c r="E183" s="616" t="s">
        <v>871</v>
      </c>
      <c r="F183" s="596" t="s">
        <v>349</v>
      </c>
      <c r="G183" s="554" t="s">
        <v>348</v>
      </c>
      <c r="H183" s="598"/>
      <c r="I183" s="598" t="s">
        <v>394</v>
      </c>
      <c r="J183" s="583"/>
      <c r="K183" s="554" t="s">
        <v>901</v>
      </c>
      <c r="L183" s="597" t="s">
        <v>902</v>
      </c>
      <c r="M183" s="583" t="s">
        <v>849</v>
      </c>
      <c r="N183" s="583" t="s">
        <v>2993</v>
      </c>
      <c r="O183" s="583" t="s">
        <v>2994</v>
      </c>
      <c r="P183" s="599"/>
      <c r="Q183" s="599" t="s">
        <v>365</v>
      </c>
      <c r="R183" s="594">
        <v>1</v>
      </c>
      <c r="S183" s="599"/>
      <c r="T183" s="594" t="s">
        <v>3843</v>
      </c>
      <c r="U183" s="599"/>
    </row>
    <row r="184" spans="1:21" ht="33" customHeight="1" x14ac:dyDescent="0.2">
      <c r="A184" s="583" t="s">
        <v>854</v>
      </c>
      <c r="B184" s="583" t="s">
        <v>365</v>
      </c>
      <c r="C184" s="589">
        <v>145</v>
      </c>
      <c r="D184" s="554" t="s">
        <v>100</v>
      </c>
      <c r="E184" s="586" t="s">
        <v>872</v>
      </c>
      <c r="F184" s="586" t="s">
        <v>349</v>
      </c>
      <c r="G184" s="554" t="s">
        <v>3052</v>
      </c>
      <c r="H184" s="587"/>
      <c r="I184" s="587" t="s">
        <v>394</v>
      </c>
      <c r="J184" s="583"/>
      <c r="K184" s="554" t="s">
        <v>903</v>
      </c>
      <c r="L184" s="554" t="s">
        <v>102</v>
      </c>
      <c r="M184" s="583" t="s">
        <v>849</v>
      </c>
      <c r="N184" s="583" t="s">
        <v>2993</v>
      </c>
      <c r="O184" s="583" t="s">
        <v>464</v>
      </c>
      <c r="P184" s="611"/>
      <c r="Q184" s="583" t="s">
        <v>365</v>
      </c>
      <c r="R184" s="611">
        <v>4</v>
      </c>
      <c r="S184" s="583"/>
      <c r="T184" s="611" t="s">
        <v>3843</v>
      </c>
      <c r="U184" s="583"/>
    </row>
    <row r="185" spans="1:21" ht="33" customHeight="1" x14ac:dyDescent="0.2">
      <c r="A185" s="583" t="s">
        <v>855</v>
      </c>
      <c r="B185" s="583" t="s">
        <v>586</v>
      </c>
      <c r="C185" s="613">
        <v>145</v>
      </c>
      <c r="D185" s="597" t="s">
        <v>100</v>
      </c>
      <c r="E185" s="616" t="s">
        <v>873</v>
      </c>
      <c r="F185" s="596" t="s">
        <v>349</v>
      </c>
      <c r="G185" s="554" t="s">
        <v>345</v>
      </c>
      <c r="H185" s="598"/>
      <c r="I185" s="587" t="s">
        <v>419</v>
      </c>
      <c r="J185" s="583"/>
      <c r="K185" s="554" t="s">
        <v>904</v>
      </c>
      <c r="L185" s="597" t="s">
        <v>905</v>
      </c>
      <c r="M185" s="583" t="s">
        <v>849</v>
      </c>
      <c r="N185" s="583" t="s">
        <v>2995</v>
      </c>
      <c r="O185" s="583" t="s">
        <v>850</v>
      </c>
      <c r="P185" s="583" t="s">
        <v>3835</v>
      </c>
      <c r="Q185" s="599"/>
      <c r="R185" s="594">
        <v>1</v>
      </c>
      <c r="S185" s="599"/>
      <c r="T185" s="594" t="s">
        <v>3843</v>
      </c>
      <c r="U185" s="599"/>
    </row>
    <row r="186" spans="1:21" ht="33" customHeight="1" x14ac:dyDescent="0.2">
      <c r="A186" s="583" t="s">
        <v>856</v>
      </c>
      <c r="B186" s="583" t="s">
        <v>586</v>
      </c>
      <c r="C186" s="613">
        <v>145</v>
      </c>
      <c r="D186" s="597" t="s">
        <v>100</v>
      </c>
      <c r="E186" s="616" t="s">
        <v>874</v>
      </c>
      <c r="F186" s="596" t="s">
        <v>349</v>
      </c>
      <c r="G186" s="554" t="s">
        <v>3053</v>
      </c>
      <c r="H186" s="598"/>
      <c r="I186" s="587" t="s">
        <v>419</v>
      </c>
      <c r="J186" s="583"/>
      <c r="K186" s="554" t="s">
        <v>906</v>
      </c>
      <c r="L186" s="597" t="s">
        <v>905</v>
      </c>
      <c r="M186" s="583" t="s">
        <v>849</v>
      </c>
      <c r="N186" s="583" t="s">
        <v>2995</v>
      </c>
      <c r="O186" s="583" t="s">
        <v>850</v>
      </c>
      <c r="P186" s="583" t="s">
        <v>3835</v>
      </c>
      <c r="Q186" s="599"/>
      <c r="R186" s="594">
        <v>1</v>
      </c>
      <c r="S186" s="599"/>
      <c r="T186" s="594" t="s">
        <v>3843</v>
      </c>
      <c r="U186" s="599"/>
    </row>
    <row r="187" spans="1:21" ht="33" customHeight="1" x14ac:dyDescent="0.2">
      <c r="A187" s="583" t="s">
        <v>852</v>
      </c>
      <c r="B187" s="615" t="s">
        <v>586</v>
      </c>
      <c r="C187" s="613">
        <v>145</v>
      </c>
      <c r="D187" s="597" t="s">
        <v>100</v>
      </c>
      <c r="E187" s="616" t="s">
        <v>875</v>
      </c>
      <c r="F187" s="596" t="s">
        <v>349</v>
      </c>
      <c r="G187" s="554" t="s">
        <v>348</v>
      </c>
      <c r="H187" s="598"/>
      <c r="I187" s="617" t="s">
        <v>419</v>
      </c>
      <c r="J187" s="615"/>
      <c r="K187" s="554" t="s">
        <v>907</v>
      </c>
      <c r="L187" s="597" t="s">
        <v>908</v>
      </c>
      <c r="M187" s="583" t="s">
        <v>849</v>
      </c>
      <c r="N187" s="583" t="s">
        <v>2995</v>
      </c>
      <c r="O187" s="583" t="s">
        <v>850</v>
      </c>
      <c r="P187" s="583" t="s">
        <v>3835</v>
      </c>
      <c r="Q187" s="599"/>
      <c r="R187" s="594">
        <v>0.5</v>
      </c>
      <c r="S187" s="599"/>
      <c r="T187" s="594" t="s">
        <v>3834</v>
      </c>
      <c r="U187" s="599"/>
    </row>
    <row r="188" spans="1:21" ht="33" customHeight="1" x14ac:dyDescent="0.2">
      <c r="A188" s="583" t="s">
        <v>852</v>
      </c>
      <c r="B188" s="615" t="s">
        <v>586</v>
      </c>
      <c r="C188" s="613">
        <v>145</v>
      </c>
      <c r="D188" s="554" t="s">
        <v>100</v>
      </c>
      <c r="E188" s="616" t="s">
        <v>876</v>
      </c>
      <c r="F188" s="586" t="s">
        <v>349</v>
      </c>
      <c r="G188" s="554" t="s">
        <v>880</v>
      </c>
      <c r="H188" s="598"/>
      <c r="I188" s="617" t="s">
        <v>419</v>
      </c>
      <c r="J188" s="615"/>
      <c r="K188" s="554" t="s">
        <v>909</v>
      </c>
      <c r="L188" s="554" t="s">
        <v>910</v>
      </c>
      <c r="M188" s="583" t="s">
        <v>849</v>
      </c>
      <c r="N188" s="583" t="s">
        <v>2995</v>
      </c>
      <c r="O188" s="583" t="s">
        <v>2994</v>
      </c>
      <c r="P188" s="583" t="s">
        <v>3835</v>
      </c>
      <c r="Q188" s="583"/>
      <c r="R188" s="594">
        <v>1</v>
      </c>
      <c r="S188" s="599"/>
      <c r="T188" s="611" t="s">
        <v>3843</v>
      </c>
      <c r="U188" s="583"/>
    </row>
    <row r="189" spans="1:21" ht="33" customHeight="1" x14ac:dyDescent="0.2">
      <c r="A189" s="583" t="s">
        <v>851</v>
      </c>
      <c r="B189" s="615" t="s">
        <v>586</v>
      </c>
      <c r="C189" s="613">
        <v>145</v>
      </c>
      <c r="D189" s="554" t="s">
        <v>100</v>
      </c>
      <c r="E189" s="616" t="s">
        <v>877</v>
      </c>
      <c r="F189" s="586" t="s">
        <v>349</v>
      </c>
      <c r="G189" s="554" t="s">
        <v>726</v>
      </c>
      <c r="H189" s="598"/>
      <c r="I189" s="617" t="s">
        <v>911</v>
      </c>
      <c r="J189" s="615"/>
      <c r="K189" s="554" t="s">
        <v>912</v>
      </c>
      <c r="L189" s="554" t="s">
        <v>913</v>
      </c>
      <c r="M189" s="583" t="s">
        <v>849</v>
      </c>
      <c r="N189" s="583" t="s">
        <v>2993</v>
      </c>
      <c r="O189" s="583" t="s">
        <v>2994</v>
      </c>
      <c r="P189" s="583"/>
      <c r="Q189" s="583" t="s">
        <v>365</v>
      </c>
      <c r="R189" s="594">
        <v>1</v>
      </c>
      <c r="S189" s="599"/>
      <c r="T189" s="611" t="s">
        <v>3834</v>
      </c>
      <c r="U189" s="583"/>
    </row>
    <row r="190" spans="1:21" ht="33" customHeight="1" x14ac:dyDescent="0.2">
      <c r="A190" s="618" t="s">
        <v>857</v>
      </c>
      <c r="B190" s="583" t="s">
        <v>365</v>
      </c>
      <c r="C190" s="589">
        <v>145</v>
      </c>
      <c r="D190" s="554" t="s">
        <v>100</v>
      </c>
      <c r="E190" s="586" t="s">
        <v>878</v>
      </c>
      <c r="F190" s="586" t="s">
        <v>346</v>
      </c>
      <c r="G190" s="554" t="s">
        <v>3054</v>
      </c>
      <c r="H190" s="587"/>
      <c r="I190" s="587" t="s">
        <v>426</v>
      </c>
      <c r="J190" s="583"/>
      <c r="K190" s="554" t="s">
        <v>914</v>
      </c>
      <c r="L190" s="554" t="s">
        <v>102</v>
      </c>
      <c r="M190" s="583" t="s">
        <v>849</v>
      </c>
      <c r="N190" s="583" t="s">
        <v>2993</v>
      </c>
      <c r="O190" s="583" t="s">
        <v>462</v>
      </c>
      <c r="P190" s="611"/>
      <c r="Q190" s="583" t="s">
        <v>365</v>
      </c>
      <c r="R190" s="611">
        <v>1</v>
      </c>
      <c r="S190" s="583"/>
      <c r="T190" s="611" t="s">
        <v>3843</v>
      </c>
      <c r="U190" s="583"/>
    </row>
    <row r="191" spans="1:21" ht="33" customHeight="1" x14ac:dyDescent="0.2">
      <c r="A191" s="618" t="s">
        <v>857</v>
      </c>
      <c r="B191" s="583" t="s">
        <v>586</v>
      </c>
      <c r="C191" s="589">
        <v>145</v>
      </c>
      <c r="D191" s="554" t="s">
        <v>100</v>
      </c>
      <c r="E191" s="586" t="s">
        <v>879</v>
      </c>
      <c r="F191" s="586" t="s">
        <v>346</v>
      </c>
      <c r="G191" s="554" t="s">
        <v>726</v>
      </c>
      <c r="H191" s="587"/>
      <c r="I191" s="587" t="s">
        <v>426</v>
      </c>
      <c r="J191" s="583"/>
      <c r="K191" s="554" t="s">
        <v>915</v>
      </c>
      <c r="L191" s="554" t="s">
        <v>916</v>
      </c>
      <c r="M191" s="583" t="s">
        <v>849</v>
      </c>
      <c r="N191" s="583" t="s">
        <v>2993</v>
      </c>
      <c r="O191" s="583" t="s">
        <v>3055</v>
      </c>
      <c r="P191" s="611"/>
      <c r="Q191" s="583" t="s">
        <v>365</v>
      </c>
      <c r="R191" s="611">
        <v>1</v>
      </c>
      <c r="S191" s="583"/>
      <c r="T191" s="611" t="s">
        <v>3843</v>
      </c>
      <c r="U191" s="583"/>
    </row>
    <row r="192" spans="1:21" ht="33" customHeight="1" x14ac:dyDescent="0.2">
      <c r="A192" s="583" t="s">
        <v>851</v>
      </c>
      <c r="B192" s="583" t="s">
        <v>586</v>
      </c>
      <c r="C192" s="613">
        <v>145</v>
      </c>
      <c r="D192" s="597" t="s">
        <v>100</v>
      </c>
      <c r="E192" s="616" t="s">
        <v>927</v>
      </c>
      <c r="F192" s="596" t="s">
        <v>349</v>
      </c>
      <c r="G192" s="554" t="s">
        <v>3056</v>
      </c>
      <c r="H192" s="598"/>
      <c r="I192" s="598" t="s">
        <v>426</v>
      </c>
      <c r="J192" s="583"/>
      <c r="K192" s="554" t="s">
        <v>964</v>
      </c>
      <c r="L192" s="597" t="s">
        <v>965</v>
      </c>
      <c r="M192" s="583" t="s">
        <v>849</v>
      </c>
      <c r="N192" s="583" t="s">
        <v>2993</v>
      </c>
      <c r="O192" s="583" t="s">
        <v>2174</v>
      </c>
      <c r="P192" s="599"/>
      <c r="Q192" s="599" t="s">
        <v>365</v>
      </c>
      <c r="R192" s="594">
        <v>1</v>
      </c>
      <c r="S192" s="599"/>
      <c r="T192" s="594" t="s">
        <v>3843</v>
      </c>
      <c r="U192" s="599"/>
    </row>
    <row r="193" spans="1:21" ht="33" customHeight="1" x14ac:dyDescent="0.2">
      <c r="A193" s="583" t="s">
        <v>851</v>
      </c>
      <c r="B193" s="583" t="s">
        <v>586</v>
      </c>
      <c r="C193" s="613">
        <v>145</v>
      </c>
      <c r="D193" s="554" t="s">
        <v>100</v>
      </c>
      <c r="E193" s="616" t="s">
        <v>928</v>
      </c>
      <c r="F193" s="586" t="s">
        <v>353</v>
      </c>
      <c r="G193" s="554" t="s">
        <v>581</v>
      </c>
      <c r="H193" s="598"/>
      <c r="I193" s="587" t="s">
        <v>426</v>
      </c>
      <c r="J193" s="583"/>
      <c r="K193" s="554" t="s">
        <v>966</v>
      </c>
      <c r="L193" s="554" t="s">
        <v>967</v>
      </c>
      <c r="M193" s="583" t="s">
        <v>849</v>
      </c>
      <c r="N193" s="583" t="s">
        <v>2993</v>
      </c>
      <c r="O193" s="583" t="s">
        <v>462</v>
      </c>
      <c r="P193" s="583"/>
      <c r="Q193" s="583" t="s">
        <v>365</v>
      </c>
      <c r="R193" s="594">
        <v>1</v>
      </c>
      <c r="S193" s="599"/>
      <c r="T193" s="611" t="s">
        <v>3843</v>
      </c>
      <c r="U193" s="583"/>
    </row>
    <row r="194" spans="1:21" ht="33" customHeight="1" x14ac:dyDescent="0.2">
      <c r="A194" s="583" t="s">
        <v>3057</v>
      </c>
      <c r="B194" s="583" t="s">
        <v>586</v>
      </c>
      <c r="C194" s="613">
        <v>145</v>
      </c>
      <c r="D194" s="597" t="s">
        <v>100</v>
      </c>
      <c r="E194" s="616" t="s">
        <v>929</v>
      </c>
      <c r="F194" s="596" t="s">
        <v>342</v>
      </c>
      <c r="G194" s="554"/>
      <c r="H194" s="554" t="s">
        <v>360</v>
      </c>
      <c r="I194" s="598" t="s">
        <v>426</v>
      </c>
      <c r="J194" s="583"/>
      <c r="K194" s="554" t="s">
        <v>3058</v>
      </c>
      <c r="L194" s="597" t="s">
        <v>968</v>
      </c>
      <c r="M194" s="583" t="s">
        <v>849</v>
      </c>
      <c r="N194" s="583" t="s">
        <v>2993</v>
      </c>
      <c r="O194" s="583" t="s">
        <v>462</v>
      </c>
      <c r="P194" s="599"/>
      <c r="Q194" s="599" t="s">
        <v>365</v>
      </c>
      <c r="R194" s="594">
        <v>1</v>
      </c>
      <c r="S194" s="599"/>
      <c r="T194" s="594" t="s">
        <v>3843</v>
      </c>
      <c r="U194" s="599"/>
    </row>
    <row r="195" spans="1:21" ht="33" customHeight="1" x14ac:dyDescent="0.2">
      <c r="A195" s="583" t="s">
        <v>764</v>
      </c>
      <c r="B195" s="583" t="s">
        <v>586</v>
      </c>
      <c r="C195" s="589">
        <v>145</v>
      </c>
      <c r="D195" s="554" t="s">
        <v>100</v>
      </c>
      <c r="E195" s="586" t="s">
        <v>930</v>
      </c>
      <c r="F195" s="586" t="s">
        <v>346</v>
      </c>
      <c r="G195" s="554" t="s">
        <v>802</v>
      </c>
      <c r="H195" s="587"/>
      <c r="I195" s="587" t="s">
        <v>440</v>
      </c>
      <c r="J195" s="583"/>
      <c r="K195" s="554" t="s">
        <v>969</v>
      </c>
      <c r="L195" s="554" t="s">
        <v>970</v>
      </c>
      <c r="M195" s="583" t="s">
        <v>849</v>
      </c>
      <c r="N195" s="583" t="s">
        <v>2995</v>
      </c>
      <c r="O195" s="583" t="s">
        <v>3059</v>
      </c>
      <c r="P195" s="583" t="s">
        <v>3836</v>
      </c>
      <c r="Q195" s="583" t="s">
        <v>3873</v>
      </c>
      <c r="R195" s="611">
        <v>1</v>
      </c>
      <c r="S195" s="583"/>
      <c r="T195" s="611" t="s">
        <v>3834</v>
      </c>
      <c r="U195" s="583"/>
    </row>
    <row r="196" spans="1:21" ht="33" customHeight="1" x14ac:dyDescent="0.2">
      <c r="A196" s="583" t="s">
        <v>852</v>
      </c>
      <c r="B196" s="583" t="s">
        <v>586</v>
      </c>
      <c r="C196" s="613">
        <v>145</v>
      </c>
      <c r="D196" s="597" t="s">
        <v>100</v>
      </c>
      <c r="E196" s="614" t="s">
        <v>931</v>
      </c>
      <c r="F196" s="596" t="s">
        <v>349</v>
      </c>
      <c r="G196" s="554" t="s">
        <v>726</v>
      </c>
      <c r="H196" s="598"/>
      <c r="I196" s="587" t="s">
        <v>440</v>
      </c>
      <c r="J196" s="583"/>
      <c r="K196" s="554" t="s">
        <v>971</v>
      </c>
      <c r="L196" s="554" t="s">
        <v>972</v>
      </c>
      <c r="M196" s="583" t="s">
        <v>849</v>
      </c>
      <c r="N196" s="583" t="s">
        <v>2995</v>
      </c>
      <c r="O196" s="583" t="s">
        <v>2994</v>
      </c>
      <c r="P196" s="583" t="s">
        <v>3835</v>
      </c>
      <c r="Q196" s="583"/>
      <c r="R196" s="594">
        <v>0.05</v>
      </c>
      <c r="S196" s="599"/>
      <c r="T196" s="611" t="s">
        <v>3834</v>
      </c>
      <c r="U196" s="583"/>
    </row>
    <row r="197" spans="1:21" ht="33" customHeight="1" x14ac:dyDescent="0.2">
      <c r="A197" s="583" t="s">
        <v>764</v>
      </c>
      <c r="B197" s="583" t="s">
        <v>586</v>
      </c>
      <c r="C197" s="589">
        <v>145</v>
      </c>
      <c r="D197" s="554" t="s">
        <v>100</v>
      </c>
      <c r="E197" s="586" t="s">
        <v>932</v>
      </c>
      <c r="F197" s="586" t="s">
        <v>346</v>
      </c>
      <c r="G197" s="554" t="s">
        <v>3060</v>
      </c>
      <c r="H197" s="587"/>
      <c r="I197" s="587" t="s">
        <v>440</v>
      </c>
      <c r="J197" s="583"/>
      <c r="K197" s="554" t="s">
        <v>973</v>
      </c>
      <c r="L197" s="554" t="s">
        <v>970</v>
      </c>
      <c r="M197" s="583" t="s">
        <v>849</v>
      </c>
      <c r="N197" s="583" t="s">
        <v>2995</v>
      </c>
      <c r="O197" s="583" t="s">
        <v>3048</v>
      </c>
      <c r="P197" s="583" t="s">
        <v>3836</v>
      </c>
      <c r="Q197" s="583" t="s">
        <v>3873</v>
      </c>
      <c r="R197" s="611">
        <v>1</v>
      </c>
      <c r="S197" s="583"/>
      <c r="T197" s="611" t="s">
        <v>3834</v>
      </c>
      <c r="U197" s="583"/>
    </row>
    <row r="198" spans="1:21" ht="33" customHeight="1" x14ac:dyDescent="0.2">
      <c r="A198" s="583" t="s">
        <v>764</v>
      </c>
      <c r="B198" s="583" t="s">
        <v>586</v>
      </c>
      <c r="C198" s="589">
        <v>145</v>
      </c>
      <c r="D198" s="554" t="s">
        <v>100</v>
      </c>
      <c r="E198" s="586" t="s">
        <v>933</v>
      </c>
      <c r="F198" s="586" t="s">
        <v>346</v>
      </c>
      <c r="G198" s="554" t="s">
        <v>345</v>
      </c>
      <c r="H198" s="587"/>
      <c r="I198" s="587" t="s">
        <v>440</v>
      </c>
      <c r="J198" s="583"/>
      <c r="K198" s="554" t="s">
        <v>974</v>
      </c>
      <c r="L198" s="554" t="s">
        <v>975</v>
      </c>
      <c r="M198" s="583" t="s">
        <v>849</v>
      </c>
      <c r="N198" s="583" t="s">
        <v>2995</v>
      </c>
      <c r="O198" s="583" t="s">
        <v>3049</v>
      </c>
      <c r="P198" s="583" t="s">
        <v>3836</v>
      </c>
      <c r="Q198" s="583" t="s">
        <v>3873</v>
      </c>
      <c r="R198" s="611">
        <v>9.1</v>
      </c>
      <c r="S198" s="583"/>
      <c r="T198" s="611" t="s">
        <v>3834</v>
      </c>
      <c r="U198" s="583"/>
    </row>
    <row r="199" spans="1:21" ht="33" customHeight="1" x14ac:dyDescent="0.2">
      <c r="A199" s="583" t="s">
        <v>764</v>
      </c>
      <c r="B199" s="583" t="s">
        <v>586</v>
      </c>
      <c r="C199" s="589">
        <v>145</v>
      </c>
      <c r="D199" s="554" t="s">
        <v>100</v>
      </c>
      <c r="E199" s="586" t="s">
        <v>934</v>
      </c>
      <c r="F199" s="586" t="s">
        <v>346</v>
      </c>
      <c r="G199" s="554" t="s">
        <v>800</v>
      </c>
      <c r="H199" s="587"/>
      <c r="I199" s="587" t="s">
        <v>440</v>
      </c>
      <c r="J199" s="583"/>
      <c r="K199" s="554" t="s">
        <v>974</v>
      </c>
      <c r="L199" s="554" t="s">
        <v>975</v>
      </c>
      <c r="M199" s="583" t="s">
        <v>849</v>
      </c>
      <c r="N199" s="583" t="s">
        <v>2995</v>
      </c>
      <c r="O199" s="583" t="s">
        <v>3061</v>
      </c>
      <c r="P199" s="583" t="s">
        <v>3836</v>
      </c>
      <c r="Q199" s="583" t="s">
        <v>3873</v>
      </c>
      <c r="R199" s="611">
        <v>3.8</v>
      </c>
      <c r="S199" s="583"/>
      <c r="T199" s="611" t="s">
        <v>3834</v>
      </c>
      <c r="U199" s="583"/>
    </row>
    <row r="200" spans="1:21" ht="33" customHeight="1" x14ac:dyDescent="0.2">
      <c r="A200" s="583" t="s">
        <v>764</v>
      </c>
      <c r="B200" s="583" t="s">
        <v>586</v>
      </c>
      <c r="C200" s="589">
        <v>145</v>
      </c>
      <c r="D200" s="554" t="s">
        <v>100</v>
      </c>
      <c r="E200" s="586" t="s">
        <v>935</v>
      </c>
      <c r="F200" s="586" t="s">
        <v>346</v>
      </c>
      <c r="G200" s="554" t="s">
        <v>802</v>
      </c>
      <c r="H200" s="587"/>
      <c r="I200" s="587" t="s">
        <v>443</v>
      </c>
      <c r="J200" s="583"/>
      <c r="K200" s="554" t="s">
        <v>841</v>
      </c>
      <c r="L200" s="554" t="s">
        <v>976</v>
      </c>
      <c r="M200" s="583" t="s">
        <v>849</v>
      </c>
      <c r="N200" s="583" t="s">
        <v>2995</v>
      </c>
      <c r="O200" s="583" t="s">
        <v>3062</v>
      </c>
      <c r="P200" s="583" t="s">
        <v>3844</v>
      </c>
      <c r="Q200" s="583" t="s">
        <v>3875</v>
      </c>
      <c r="R200" s="611">
        <v>109</v>
      </c>
      <c r="S200" s="583"/>
      <c r="T200" s="611" t="s">
        <v>3834</v>
      </c>
      <c r="U200" s="583"/>
    </row>
    <row r="201" spans="1:21" ht="33" customHeight="1" x14ac:dyDescent="0.2">
      <c r="A201" s="583" t="s">
        <v>919</v>
      </c>
      <c r="B201" s="583" t="s">
        <v>586</v>
      </c>
      <c r="C201" s="613">
        <v>145</v>
      </c>
      <c r="D201" s="597" t="s">
        <v>100</v>
      </c>
      <c r="E201" s="616" t="s">
        <v>936</v>
      </c>
      <c r="F201" s="596" t="s">
        <v>349</v>
      </c>
      <c r="G201" s="554" t="s">
        <v>726</v>
      </c>
      <c r="H201" s="598"/>
      <c r="I201" s="598" t="s">
        <v>443</v>
      </c>
      <c r="J201" s="583"/>
      <c r="K201" s="554" t="s">
        <v>977</v>
      </c>
      <c r="L201" s="597" t="s">
        <v>972</v>
      </c>
      <c r="M201" s="583" t="s">
        <v>849</v>
      </c>
      <c r="N201" s="583" t="s">
        <v>2995</v>
      </c>
      <c r="O201" s="583" t="s">
        <v>2994</v>
      </c>
      <c r="P201" s="583" t="s">
        <v>3844</v>
      </c>
      <c r="Q201" s="599" t="s">
        <v>3875</v>
      </c>
      <c r="R201" s="594">
        <v>0.48</v>
      </c>
      <c r="S201" s="599"/>
      <c r="T201" s="594" t="s">
        <v>3834</v>
      </c>
      <c r="U201" s="599"/>
    </row>
    <row r="202" spans="1:21" ht="33" customHeight="1" x14ac:dyDescent="0.2">
      <c r="A202" s="583" t="s">
        <v>918</v>
      </c>
      <c r="B202" s="583" t="s">
        <v>586</v>
      </c>
      <c r="C202" s="613">
        <v>145</v>
      </c>
      <c r="D202" s="597" t="s">
        <v>100</v>
      </c>
      <c r="E202" s="616" t="s">
        <v>937</v>
      </c>
      <c r="F202" s="596" t="s">
        <v>353</v>
      </c>
      <c r="G202" s="554"/>
      <c r="H202" s="554" t="s">
        <v>961</v>
      </c>
      <c r="I202" s="598" t="s">
        <v>443</v>
      </c>
      <c r="J202" s="583"/>
      <c r="K202" s="554" t="s">
        <v>978</v>
      </c>
      <c r="L202" s="597" t="s">
        <v>979</v>
      </c>
      <c r="M202" s="583" t="s">
        <v>849</v>
      </c>
      <c r="N202" s="583" t="s">
        <v>2995</v>
      </c>
      <c r="O202" s="583" t="s">
        <v>850</v>
      </c>
      <c r="P202" s="583" t="s">
        <v>3836</v>
      </c>
      <c r="Q202" s="599" t="s">
        <v>3873</v>
      </c>
      <c r="R202" s="594">
        <v>0.1</v>
      </c>
      <c r="S202" s="583" t="s">
        <v>3889</v>
      </c>
      <c r="T202" s="611" t="s">
        <v>3834</v>
      </c>
      <c r="U202" s="583" t="s">
        <v>3890</v>
      </c>
    </row>
    <row r="203" spans="1:21" ht="33" customHeight="1" x14ac:dyDescent="0.2">
      <c r="A203" s="583" t="s">
        <v>920</v>
      </c>
      <c r="B203" s="583" t="s">
        <v>586</v>
      </c>
      <c r="C203" s="613">
        <v>145</v>
      </c>
      <c r="D203" s="597" t="s">
        <v>100</v>
      </c>
      <c r="E203" s="614" t="s">
        <v>938</v>
      </c>
      <c r="F203" s="586" t="s">
        <v>349</v>
      </c>
      <c r="G203" s="554" t="s">
        <v>3010</v>
      </c>
      <c r="H203" s="587"/>
      <c r="I203" s="587" t="s">
        <v>443</v>
      </c>
      <c r="J203" s="583"/>
      <c r="K203" s="554" t="s">
        <v>841</v>
      </c>
      <c r="L203" s="554" t="s">
        <v>972</v>
      </c>
      <c r="M203" s="583" t="s">
        <v>849</v>
      </c>
      <c r="N203" s="583" t="s">
        <v>2995</v>
      </c>
      <c r="O203" s="583" t="s">
        <v>3049</v>
      </c>
      <c r="P203" s="583" t="s">
        <v>3844</v>
      </c>
      <c r="Q203" s="583" t="s">
        <v>3875</v>
      </c>
      <c r="R203" s="594">
        <v>250</v>
      </c>
      <c r="S203" s="599"/>
      <c r="T203" s="594" t="s">
        <v>3834</v>
      </c>
      <c r="U203" s="599"/>
    </row>
    <row r="204" spans="1:21" ht="33" customHeight="1" x14ac:dyDescent="0.2">
      <c r="A204" s="583" t="s">
        <v>764</v>
      </c>
      <c r="B204" s="583" t="s">
        <v>586</v>
      </c>
      <c r="C204" s="589">
        <v>145</v>
      </c>
      <c r="D204" s="554" t="s">
        <v>100</v>
      </c>
      <c r="E204" s="586" t="s">
        <v>939</v>
      </c>
      <c r="F204" s="586" t="s">
        <v>346</v>
      </c>
      <c r="G204" s="554" t="s">
        <v>344</v>
      </c>
      <c r="H204" s="587"/>
      <c r="I204" s="587" t="s">
        <v>443</v>
      </c>
      <c r="J204" s="583"/>
      <c r="K204" s="554" t="s">
        <v>841</v>
      </c>
      <c r="L204" s="554" t="s">
        <v>980</v>
      </c>
      <c r="M204" s="583" t="s">
        <v>849</v>
      </c>
      <c r="N204" s="583" t="s">
        <v>2995</v>
      </c>
      <c r="O204" s="583" t="s">
        <v>3048</v>
      </c>
      <c r="P204" s="583" t="s">
        <v>3844</v>
      </c>
      <c r="Q204" s="583" t="s">
        <v>3875</v>
      </c>
      <c r="R204" s="611">
        <v>20</v>
      </c>
      <c r="S204" s="583"/>
      <c r="T204" s="611" t="s">
        <v>3834</v>
      </c>
      <c r="U204" s="583"/>
    </row>
    <row r="205" spans="1:21" ht="33" customHeight="1" x14ac:dyDescent="0.2">
      <c r="A205" s="583" t="s">
        <v>764</v>
      </c>
      <c r="B205" s="583" t="s">
        <v>586</v>
      </c>
      <c r="C205" s="589">
        <v>145</v>
      </c>
      <c r="D205" s="554" t="s">
        <v>100</v>
      </c>
      <c r="E205" s="586" t="s">
        <v>940</v>
      </c>
      <c r="F205" s="586" t="s">
        <v>346</v>
      </c>
      <c r="G205" s="554" t="s">
        <v>345</v>
      </c>
      <c r="H205" s="587"/>
      <c r="I205" s="587" t="s">
        <v>443</v>
      </c>
      <c r="J205" s="583"/>
      <c r="K205" s="554" t="s">
        <v>841</v>
      </c>
      <c r="L205" s="554" t="s">
        <v>972</v>
      </c>
      <c r="M205" s="583" t="s">
        <v>849</v>
      </c>
      <c r="N205" s="583" t="s">
        <v>2995</v>
      </c>
      <c r="O205" s="583" t="s">
        <v>3049</v>
      </c>
      <c r="P205" s="583" t="s">
        <v>3844</v>
      </c>
      <c r="Q205" s="583" t="s">
        <v>3875</v>
      </c>
      <c r="R205" s="611">
        <v>475</v>
      </c>
      <c r="S205" s="583"/>
      <c r="T205" s="611" t="s">
        <v>3834</v>
      </c>
      <c r="U205" s="583"/>
    </row>
    <row r="206" spans="1:21" ht="33" customHeight="1" x14ac:dyDescent="0.2">
      <c r="A206" s="583" t="s">
        <v>764</v>
      </c>
      <c r="B206" s="583" t="s">
        <v>586</v>
      </c>
      <c r="C206" s="589">
        <v>145</v>
      </c>
      <c r="D206" s="554" t="s">
        <v>100</v>
      </c>
      <c r="E206" s="586" t="s">
        <v>941</v>
      </c>
      <c r="F206" s="586" t="s">
        <v>346</v>
      </c>
      <c r="G206" s="554" t="s">
        <v>962</v>
      </c>
      <c r="H206" s="587"/>
      <c r="I206" s="587" t="s">
        <v>443</v>
      </c>
      <c r="J206" s="583"/>
      <c r="K206" s="554" t="s">
        <v>841</v>
      </c>
      <c r="L206" s="554" t="s">
        <v>981</v>
      </c>
      <c r="M206" s="583" t="s">
        <v>849</v>
      </c>
      <c r="N206" s="583" t="s">
        <v>2995</v>
      </c>
      <c r="O206" s="583" t="s">
        <v>2994</v>
      </c>
      <c r="P206" s="583" t="s">
        <v>3844</v>
      </c>
      <c r="Q206" s="583" t="s">
        <v>3875</v>
      </c>
      <c r="R206" s="611">
        <v>8.8000000000000007</v>
      </c>
      <c r="S206" s="583"/>
      <c r="T206" s="611" t="s">
        <v>3834</v>
      </c>
      <c r="U206" s="583"/>
    </row>
    <row r="207" spans="1:21" ht="33" customHeight="1" x14ac:dyDescent="0.2">
      <c r="A207" s="583" t="s">
        <v>764</v>
      </c>
      <c r="B207" s="583" t="s">
        <v>586</v>
      </c>
      <c r="C207" s="589">
        <v>145</v>
      </c>
      <c r="D207" s="554" t="s">
        <v>100</v>
      </c>
      <c r="E207" s="586" t="s">
        <v>942</v>
      </c>
      <c r="F207" s="586" t="s">
        <v>346</v>
      </c>
      <c r="G207" s="554" t="s">
        <v>800</v>
      </c>
      <c r="H207" s="587"/>
      <c r="I207" s="587" t="s">
        <v>443</v>
      </c>
      <c r="J207" s="583"/>
      <c r="K207" s="554" t="s">
        <v>841</v>
      </c>
      <c r="L207" s="554" t="s">
        <v>972</v>
      </c>
      <c r="M207" s="583" t="s">
        <v>849</v>
      </c>
      <c r="N207" s="583" t="s">
        <v>2995</v>
      </c>
      <c r="O207" s="583" t="s">
        <v>3049</v>
      </c>
      <c r="P207" s="583" t="s">
        <v>3844</v>
      </c>
      <c r="Q207" s="583" t="s">
        <v>3875</v>
      </c>
      <c r="R207" s="611">
        <v>62</v>
      </c>
      <c r="S207" s="583"/>
      <c r="T207" s="611" t="s">
        <v>3834</v>
      </c>
      <c r="U207" s="583"/>
    </row>
    <row r="208" spans="1:21" ht="33" customHeight="1" x14ac:dyDescent="0.2">
      <c r="A208" s="583" t="s">
        <v>764</v>
      </c>
      <c r="B208" s="583" t="s">
        <v>586</v>
      </c>
      <c r="C208" s="589">
        <v>145</v>
      </c>
      <c r="D208" s="554" t="s">
        <v>100</v>
      </c>
      <c r="E208" s="586" t="s">
        <v>943</v>
      </c>
      <c r="F208" s="586" t="s">
        <v>346</v>
      </c>
      <c r="G208" s="554" t="s">
        <v>963</v>
      </c>
      <c r="H208" s="587"/>
      <c r="I208" s="587" t="s">
        <v>455</v>
      </c>
      <c r="J208" s="583"/>
      <c r="K208" s="554" t="s">
        <v>982</v>
      </c>
      <c r="L208" s="554" t="s">
        <v>983</v>
      </c>
      <c r="M208" s="583" t="s">
        <v>849</v>
      </c>
      <c r="N208" s="583" t="s">
        <v>2993</v>
      </c>
      <c r="O208" s="583" t="s">
        <v>3048</v>
      </c>
      <c r="P208" s="611"/>
      <c r="Q208" s="583" t="s">
        <v>365</v>
      </c>
      <c r="R208" s="611">
        <v>8</v>
      </c>
      <c r="S208" s="583"/>
      <c r="T208" s="611" t="s">
        <v>3834</v>
      </c>
      <c r="U208" s="583"/>
    </row>
    <row r="209" spans="1:21" ht="33" customHeight="1" x14ac:dyDescent="0.2">
      <c r="A209" s="583" t="s">
        <v>764</v>
      </c>
      <c r="B209" s="583" t="s">
        <v>586</v>
      </c>
      <c r="C209" s="589">
        <v>145</v>
      </c>
      <c r="D209" s="554" t="s">
        <v>100</v>
      </c>
      <c r="E209" s="586" t="s">
        <v>944</v>
      </c>
      <c r="F209" s="586" t="s">
        <v>346</v>
      </c>
      <c r="G209" s="554" t="s">
        <v>963</v>
      </c>
      <c r="H209" s="587"/>
      <c r="I209" s="587" t="s">
        <v>455</v>
      </c>
      <c r="J209" s="583"/>
      <c r="K209" s="554" t="s">
        <v>844</v>
      </c>
      <c r="L209" s="554" t="s">
        <v>984</v>
      </c>
      <c r="M209" s="583" t="s">
        <v>849</v>
      </c>
      <c r="N209" s="583" t="s">
        <v>2995</v>
      </c>
      <c r="O209" s="583" t="s">
        <v>3048</v>
      </c>
      <c r="P209" s="583" t="s">
        <v>3844</v>
      </c>
      <c r="Q209" s="583" t="s">
        <v>3875</v>
      </c>
      <c r="R209" s="611">
        <v>6</v>
      </c>
      <c r="S209" s="583"/>
      <c r="T209" s="611" t="s">
        <v>3834</v>
      </c>
      <c r="U209" s="583"/>
    </row>
    <row r="210" spans="1:21" ht="33" customHeight="1" x14ac:dyDescent="0.2">
      <c r="A210" s="583" t="s">
        <v>764</v>
      </c>
      <c r="B210" s="583" t="s">
        <v>586</v>
      </c>
      <c r="C210" s="589">
        <v>145</v>
      </c>
      <c r="D210" s="554" t="s">
        <v>100</v>
      </c>
      <c r="E210" s="586" t="s">
        <v>945</v>
      </c>
      <c r="F210" s="586" t="s">
        <v>346</v>
      </c>
      <c r="G210" s="554" t="s">
        <v>348</v>
      </c>
      <c r="H210" s="587"/>
      <c r="I210" s="587" t="s">
        <v>455</v>
      </c>
      <c r="J210" s="583"/>
      <c r="K210" s="554" t="s">
        <v>985</v>
      </c>
      <c r="L210" s="554" t="s">
        <v>986</v>
      </c>
      <c r="M210" s="583" t="s">
        <v>849</v>
      </c>
      <c r="N210" s="583" t="s">
        <v>2995</v>
      </c>
      <c r="O210" s="583" t="s">
        <v>3048</v>
      </c>
      <c r="P210" s="583" t="s">
        <v>3836</v>
      </c>
      <c r="Q210" s="583" t="s">
        <v>3873</v>
      </c>
      <c r="R210" s="611">
        <v>8</v>
      </c>
      <c r="S210" s="583"/>
      <c r="T210" s="611" t="s">
        <v>3834</v>
      </c>
      <c r="U210" s="583"/>
    </row>
    <row r="211" spans="1:21" ht="33" customHeight="1" x14ac:dyDescent="0.2">
      <c r="A211" s="590"/>
      <c r="B211" s="583" t="s">
        <v>586</v>
      </c>
      <c r="C211" s="589">
        <v>146</v>
      </c>
      <c r="D211" s="554" t="s">
        <v>926</v>
      </c>
      <c r="E211" s="586" t="s">
        <v>946</v>
      </c>
      <c r="F211" s="586" t="s">
        <v>346</v>
      </c>
      <c r="G211" s="554" t="s">
        <v>3063</v>
      </c>
      <c r="H211" s="587"/>
      <c r="I211" s="587" t="s">
        <v>374</v>
      </c>
      <c r="J211" s="583"/>
      <c r="K211" s="554" t="s">
        <v>987</v>
      </c>
      <c r="L211" s="554" t="s">
        <v>988</v>
      </c>
      <c r="M211" s="583" t="s">
        <v>1005</v>
      </c>
      <c r="N211" s="583" t="s">
        <v>2993</v>
      </c>
      <c r="O211" s="583" t="s">
        <v>2994</v>
      </c>
      <c r="P211" s="583"/>
      <c r="Q211" s="583" t="s">
        <v>365</v>
      </c>
      <c r="R211" s="611">
        <v>17</v>
      </c>
      <c r="S211" s="583"/>
      <c r="T211" s="611" t="s">
        <v>3834</v>
      </c>
      <c r="U211" s="583"/>
    </row>
    <row r="212" spans="1:21" ht="33" customHeight="1" x14ac:dyDescent="0.2">
      <c r="A212" s="590"/>
      <c r="B212" s="583" t="s">
        <v>586</v>
      </c>
      <c r="C212" s="589">
        <v>146</v>
      </c>
      <c r="D212" s="554" t="s">
        <v>926</v>
      </c>
      <c r="E212" s="586" t="s">
        <v>947</v>
      </c>
      <c r="F212" s="586" t="s">
        <v>346</v>
      </c>
      <c r="G212" s="554" t="s">
        <v>348</v>
      </c>
      <c r="H212" s="587"/>
      <c r="I212" s="587" t="s">
        <v>374</v>
      </c>
      <c r="J212" s="583"/>
      <c r="K212" s="554" t="s">
        <v>987</v>
      </c>
      <c r="L212" s="554" t="s">
        <v>988</v>
      </c>
      <c r="M212" s="583" t="s">
        <v>1005</v>
      </c>
      <c r="N212" s="583" t="s">
        <v>2993</v>
      </c>
      <c r="O212" s="583" t="s">
        <v>2994</v>
      </c>
      <c r="P212" s="583"/>
      <c r="Q212" s="583" t="s">
        <v>365</v>
      </c>
      <c r="R212" s="611">
        <v>1.7</v>
      </c>
      <c r="S212" s="583"/>
      <c r="T212" s="611" t="s">
        <v>3834</v>
      </c>
      <c r="U212" s="583"/>
    </row>
    <row r="213" spans="1:21" ht="33" customHeight="1" x14ac:dyDescent="0.2">
      <c r="A213" s="590"/>
      <c r="B213" s="583" t="s">
        <v>586</v>
      </c>
      <c r="C213" s="589">
        <v>146</v>
      </c>
      <c r="D213" s="554" t="s">
        <v>926</v>
      </c>
      <c r="E213" s="586" t="s">
        <v>948</v>
      </c>
      <c r="F213" s="586" t="s">
        <v>346</v>
      </c>
      <c r="G213" s="554" t="s">
        <v>3063</v>
      </c>
      <c r="H213" s="587"/>
      <c r="I213" s="587" t="s">
        <v>379</v>
      </c>
      <c r="J213" s="583"/>
      <c r="K213" s="554" t="s">
        <v>380</v>
      </c>
      <c r="L213" s="554" t="s">
        <v>381</v>
      </c>
      <c r="M213" s="619" t="s">
        <v>1006</v>
      </c>
      <c r="N213" s="583" t="s">
        <v>2995</v>
      </c>
      <c r="O213" s="583" t="s">
        <v>462</v>
      </c>
      <c r="P213" s="611"/>
      <c r="Q213" s="583"/>
      <c r="R213" s="611" t="s">
        <v>3891</v>
      </c>
      <c r="S213" s="583" t="s">
        <v>3891</v>
      </c>
      <c r="T213" s="611" t="s">
        <v>3842</v>
      </c>
      <c r="U213" s="583"/>
    </row>
    <row r="214" spans="1:21" ht="33" customHeight="1" x14ac:dyDescent="0.2">
      <c r="A214" s="594"/>
      <c r="B214" s="583" t="s">
        <v>586</v>
      </c>
      <c r="C214" s="589">
        <v>146</v>
      </c>
      <c r="D214" s="554" t="s">
        <v>926</v>
      </c>
      <c r="E214" s="586" t="s">
        <v>949</v>
      </c>
      <c r="F214" s="586" t="s">
        <v>346</v>
      </c>
      <c r="G214" s="554" t="s">
        <v>3063</v>
      </c>
      <c r="H214" s="587"/>
      <c r="I214" s="587" t="s">
        <v>394</v>
      </c>
      <c r="J214" s="583"/>
      <c r="K214" s="554" t="s">
        <v>989</v>
      </c>
      <c r="L214" s="554"/>
      <c r="M214" s="619" t="s">
        <v>1006</v>
      </c>
      <c r="N214" s="583" t="s">
        <v>2993</v>
      </c>
      <c r="O214" s="583" t="s">
        <v>462</v>
      </c>
      <c r="P214" s="611"/>
      <c r="Q214" s="583" t="s">
        <v>365</v>
      </c>
      <c r="R214" s="611">
        <v>20</v>
      </c>
      <c r="S214" s="583"/>
      <c r="T214" s="611" t="s">
        <v>3834</v>
      </c>
      <c r="U214" s="583"/>
    </row>
    <row r="215" spans="1:21" ht="33" customHeight="1" x14ac:dyDescent="0.2">
      <c r="A215" s="590"/>
      <c r="B215" s="583" t="s">
        <v>586</v>
      </c>
      <c r="C215" s="589">
        <v>146</v>
      </c>
      <c r="D215" s="554" t="s">
        <v>926</v>
      </c>
      <c r="E215" s="586" t="s">
        <v>950</v>
      </c>
      <c r="F215" s="586" t="s">
        <v>346</v>
      </c>
      <c r="G215" s="554" t="s">
        <v>3063</v>
      </c>
      <c r="H215" s="587"/>
      <c r="I215" s="587" t="s">
        <v>394</v>
      </c>
      <c r="J215" s="583"/>
      <c r="K215" s="554" t="s">
        <v>990</v>
      </c>
      <c r="L215" s="554"/>
      <c r="M215" s="583" t="s">
        <v>1005</v>
      </c>
      <c r="N215" s="583" t="s">
        <v>2993</v>
      </c>
      <c r="O215" s="583" t="s">
        <v>917</v>
      </c>
      <c r="P215" s="611"/>
      <c r="Q215" s="583"/>
      <c r="R215" s="611">
        <v>9000</v>
      </c>
      <c r="S215" s="583"/>
      <c r="T215" s="611" t="s">
        <v>3846</v>
      </c>
      <c r="U215" s="583"/>
    </row>
    <row r="216" spans="1:21" ht="33" customHeight="1" x14ac:dyDescent="0.2">
      <c r="A216" s="594"/>
      <c r="B216" s="583" t="s">
        <v>586</v>
      </c>
      <c r="C216" s="589">
        <v>146</v>
      </c>
      <c r="D216" s="554" t="s">
        <v>926</v>
      </c>
      <c r="E216" s="586" t="s">
        <v>951</v>
      </c>
      <c r="F216" s="586" t="s">
        <v>346</v>
      </c>
      <c r="G216" s="554" t="s">
        <v>3063</v>
      </c>
      <c r="H216" s="587"/>
      <c r="I216" s="587" t="s">
        <v>394</v>
      </c>
      <c r="J216" s="583"/>
      <c r="K216" s="554" t="s">
        <v>900</v>
      </c>
      <c r="L216" s="554"/>
      <c r="M216" s="583" t="s">
        <v>1005</v>
      </c>
      <c r="N216" s="583" t="s">
        <v>2993</v>
      </c>
      <c r="O216" s="583" t="s">
        <v>917</v>
      </c>
      <c r="P216" s="611"/>
      <c r="Q216" s="583" t="s">
        <v>365</v>
      </c>
      <c r="R216" s="611">
        <v>100</v>
      </c>
      <c r="S216" s="583"/>
      <c r="T216" s="611" t="s">
        <v>3834</v>
      </c>
      <c r="U216" s="583"/>
    </row>
    <row r="217" spans="1:21" ht="33" customHeight="1" x14ac:dyDescent="0.2">
      <c r="A217" s="590"/>
      <c r="B217" s="583" t="s">
        <v>586</v>
      </c>
      <c r="C217" s="589">
        <v>146</v>
      </c>
      <c r="D217" s="554" t="s">
        <v>926</v>
      </c>
      <c r="E217" s="586" t="s">
        <v>952</v>
      </c>
      <c r="F217" s="586" t="s">
        <v>346</v>
      </c>
      <c r="G217" s="554" t="s">
        <v>3063</v>
      </c>
      <c r="H217" s="587"/>
      <c r="I217" s="587" t="s">
        <v>394</v>
      </c>
      <c r="J217" s="583"/>
      <c r="K217" s="554" t="s">
        <v>991</v>
      </c>
      <c r="L217" s="554"/>
      <c r="M217" s="583" t="s">
        <v>1005</v>
      </c>
      <c r="N217" s="583" t="s">
        <v>2993</v>
      </c>
      <c r="O217" s="583" t="s">
        <v>917</v>
      </c>
      <c r="P217" s="611"/>
      <c r="Q217" s="583" t="s">
        <v>365</v>
      </c>
      <c r="R217" s="611">
        <v>1</v>
      </c>
      <c r="S217" s="583"/>
      <c r="T217" s="611" t="s">
        <v>3843</v>
      </c>
      <c r="U217" s="583"/>
    </row>
    <row r="218" spans="1:21" ht="33" customHeight="1" x14ac:dyDescent="0.2">
      <c r="A218" s="590"/>
      <c r="B218" s="583" t="s">
        <v>586</v>
      </c>
      <c r="C218" s="589">
        <v>146</v>
      </c>
      <c r="D218" s="554" t="s">
        <v>926</v>
      </c>
      <c r="E218" s="586" t="s">
        <v>953</v>
      </c>
      <c r="F218" s="586" t="s">
        <v>346</v>
      </c>
      <c r="G218" s="554" t="s">
        <v>3063</v>
      </c>
      <c r="H218" s="587"/>
      <c r="I218" s="587" t="s">
        <v>394</v>
      </c>
      <c r="J218" s="583"/>
      <c r="K218" s="554" t="s">
        <v>992</v>
      </c>
      <c r="L218" s="554"/>
      <c r="M218" s="583" t="s">
        <v>1005</v>
      </c>
      <c r="N218" s="583" t="s">
        <v>2993</v>
      </c>
      <c r="O218" s="583" t="s">
        <v>917</v>
      </c>
      <c r="P218" s="611"/>
      <c r="Q218" s="583" t="s">
        <v>365</v>
      </c>
      <c r="R218" s="611">
        <v>3500</v>
      </c>
      <c r="S218" s="583"/>
      <c r="T218" s="611" t="s">
        <v>3846</v>
      </c>
      <c r="U218" s="583"/>
    </row>
    <row r="219" spans="1:21" ht="33" customHeight="1" x14ac:dyDescent="0.2">
      <c r="A219" s="594"/>
      <c r="B219" s="583" t="s">
        <v>586</v>
      </c>
      <c r="C219" s="589">
        <v>146</v>
      </c>
      <c r="D219" s="554" t="s">
        <v>926</v>
      </c>
      <c r="E219" s="586" t="s">
        <v>954</v>
      </c>
      <c r="F219" s="586" t="s">
        <v>346</v>
      </c>
      <c r="G219" s="554" t="s">
        <v>3063</v>
      </c>
      <c r="H219" s="587"/>
      <c r="I219" s="587" t="s">
        <v>394</v>
      </c>
      <c r="J219" s="583"/>
      <c r="K219" s="554" t="s">
        <v>993</v>
      </c>
      <c r="L219" s="554"/>
      <c r="M219" s="619" t="s">
        <v>1006</v>
      </c>
      <c r="N219" s="583" t="s">
        <v>2993</v>
      </c>
      <c r="O219" s="583" t="s">
        <v>917</v>
      </c>
      <c r="P219" s="611"/>
      <c r="Q219" s="583" t="s">
        <v>365</v>
      </c>
      <c r="R219" s="611">
        <v>4</v>
      </c>
      <c r="S219" s="583"/>
      <c r="T219" s="611" t="s">
        <v>3843</v>
      </c>
      <c r="U219" s="583"/>
    </row>
    <row r="220" spans="1:21" ht="33" customHeight="1" x14ac:dyDescent="0.2">
      <c r="A220" s="576" t="s">
        <v>921</v>
      </c>
      <c r="B220" s="615" t="s">
        <v>586</v>
      </c>
      <c r="C220" s="589">
        <v>146</v>
      </c>
      <c r="D220" s="554" t="s">
        <v>926</v>
      </c>
      <c r="E220" s="586" t="s">
        <v>955</v>
      </c>
      <c r="F220" s="586" t="s">
        <v>346</v>
      </c>
      <c r="G220" s="554"/>
      <c r="H220" s="587"/>
      <c r="I220" s="617" t="s">
        <v>419</v>
      </c>
      <c r="J220" s="615"/>
      <c r="K220" s="554" t="s">
        <v>994</v>
      </c>
      <c r="L220" s="587" t="s">
        <v>995</v>
      </c>
      <c r="M220" s="619" t="s">
        <v>1006</v>
      </c>
      <c r="N220" s="583" t="s">
        <v>2993</v>
      </c>
      <c r="O220" s="583" t="s">
        <v>462</v>
      </c>
      <c r="P220" s="611"/>
      <c r="Q220" s="583"/>
      <c r="R220" s="611">
        <v>1</v>
      </c>
      <c r="S220" s="583"/>
      <c r="T220" s="611" t="s">
        <v>3843</v>
      </c>
      <c r="U220" s="583"/>
    </row>
    <row r="221" spans="1:21" ht="33" customHeight="1" x14ac:dyDescent="0.2">
      <c r="A221" s="576" t="s">
        <v>922</v>
      </c>
      <c r="B221" s="583" t="s">
        <v>586</v>
      </c>
      <c r="C221" s="589">
        <v>146</v>
      </c>
      <c r="D221" s="554" t="s">
        <v>105</v>
      </c>
      <c r="E221" s="586" t="s">
        <v>956</v>
      </c>
      <c r="F221" s="586" t="s">
        <v>353</v>
      </c>
      <c r="G221" s="554"/>
      <c r="H221" s="587"/>
      <c r="I221" s="587" t="s">
        <v>996</v>
      </c>
      <c r="J221" s="583"/>
      <c r="K221" s="554" t="s">
        <v>997</v>
      </c>
      <c r="L221" s="554" t="s">
        <v>998</v>
      </c>
      <c r="M221" s="619" t="s">
        <v>1006</v>
      </c>
      <c r="N221" s="583" t="s">
        <v>2995</v>
      </c>
      <c r="O221" s="583" t="s">
        <v>3064</v>
      </c>
      <c r="P221" s="611" t="s">
        <v>3892</v>
      </c>
      <c r="Q221" s="583"/>
      <c r="R221" s="611">
        <v>1</v>
      </c>
      <c r="S221" s="583"/>
      <c r="T221" s="611" t="s">
        <v>3843</v>
      </c>
      <c r="U221" s="583"/>
    </row>
    <row r="222" spans="1:21" ht="33" customHeight="1" x14ac:dyDescent="0.2">
      <c r="A222" s="576" t="s">
        <v>922</v>
      </c>
      <c r="B222" s="583" t="s">
        <v>586</v>
      </c>
      <c r="C222" s="589">
        <v>146</v>
      </c>
      <c r="D222" s="554" t="s">
        <v>926</v>
      </c>
      <c r="E222" s="586" t="s">
        <v>957</v>
      </c>
      <c r="F222" s="586" t="s">
        <v>353</v>
      </c>
      <c r="G222" s="554"/>
      <c r="H222" s="587"/>
      <c r="I222" s="587" t="s">
        <v>382</v>
      </c>
      <c r="J222" s="583"/>
      <c r="K222" s="554" t="s">
        <v>999</v>
      </c>
      <c r="L222" s="554" t="s">
        <v>814</v>
      </c>
      <c r="M222" s="619" t="s">
        <v>1006</v>
      </c>
      <c r="N222" s="583" t="s">
        <v>2995</v>
      </c>
      <c r="O222" s="583" t="s">
        <v>3064</v>
      </c>
      <c r="P222" s="583" t="s">
        <v>3844</v>
      </c>
      <c r="Q222" s="583"/>
      <c r="R222" s="611">
        <v>1</v>
      </c>
      <c r="S222" s="583"/>
      <c r="T222" s="611" t="s">
        <v>3843</v>
      </c>
      <c r="U222" s="583"/>
    </row>
    <row r="223" spans="1:21" ht="33" customHeight="1" x14ac:dyDescent="0.2">
      <c r="A223" s="576" t="s">
        <v>923</v>
      </c>
      <c r="B223" s="615" t="s">
        <v>586</v>
      </c>
      <c r="C223" s="589">
        <v>146</v>
      </c>
      <c r="D223" s="554" t="s">
        <v>926</v>
      </c>
      <c r="E223" s="586" t="s">
        <v>958</v>
      </c>
      <c r="F223" s="586" t="s">
        <v>346</v>
      </c>
      <c r="G223" s="554" t="s">
        <v>3065</v>
      </c>
      <c r="H223" s="587"/>
      <c r="I223" s="617" t="s">
        <v>419</v>
      </c>
      <c r="J223" s="615"/>
      <c r="K223" s="554" t="s">
        <v>1000</v>
      </c>
      <c r="L223" s="554" t="s">
        <v>1001</v>
      </c>
      <c r="M223" s="619" t="s">
        <v>1006</v>
      </c>
      <c r="N223" s="583" t="s">
        <v>2995</v>
      </c>
      <c r="O223" s="583" t="s">
        <v>2994</v>
      </c>
      <c r="P223" s="583" t="s">
        <v>3835</v>
      </c>
      <c r="Q223" s="583"/>
      <c r="R223" s="611">
        <v>1</v>
      </c>
      <c r="S223" s="583"/>
      <c r="T223" s="611" t="s">
        <v>3843</v>
      </c>
      <c r="U223" s="583"/>
    </row>
    <row r="224" spans="1:21" ht="33" customHeight="1" x14ac:dyDescent="0.2">
      <c r="A224" s="576" t="s">
        <v>924</v>
      </c>
      <c r="B224" s="583" t="s">
        <v>586</v>
      </c>
      <c r="C224" s="589">
        <v>146</v>
      </c>
      <c r="D224" s="554" t="s">
        <v>926</v>
      </c>
      <c r="E224" s="586" t="s">
        <v>959</v>
      </c>
      <c r="F224" s="586" t="s">
        <v>353</v>
      </c>
      <c r="G224" s="554" t="s">
        <v>3066</v>
      </c>
      <c r="H224" s="587" t="s">
        <v>3067</v>
      </c>
      <c r="I224" s="587" t="s">
        <v>426</v>
      </c>
      <c r="J224" s="583"/>
      <c r="K224" s="554" t="s">
        <v>1002</v>
      </c>
      <c r="L224" s="554"/>
      <c r="M224" s="619" t="s">
        <v>1006</v>
      </c>
      <c r="N224" s="583" t="s">
        <v>2993</v>
      </c>
      <c r="O224" s="583" t="s">
        <v>462</v>
      </c>
      <c r="P224" s="611"/>
      <c r="Q224" s="583"/>
      <c r="R224" s="611">
        <v>1</v>
      </c>
      <c r="S224" s="583"/>
      <c r="T224" s="611" t="s">
        <v>3843</v>
      </c>
      <c r="U224" s="583"/>
    </row>
    <row r="225" spans="1:21" ht="33" customHeight="1" x14ac:dyDescent="0.2">
      <c r="A225" s="576" t="s">
        <v>925</v>
      </c>
      <c r="B225" s="583" t="s">
        <v>586</v>
      </c>
      <c r="C225" s="589">
        <v>146</v>
      </c>
      <c r="D225" s="554" t="s">
        <v>926</v>
      </c>
      <c r="E225" s="586" t="s">
        <v>960</v>
      </c>
      <c r="F225" s="586" t="s">
        <v>346</v>
      </c>
      <c r="G225" s="554" t="s">
        <v>3065</v>
      </c>
      <c r="H225" s="587" t="s">
        <v>3067</v>
      </c>
      <c r="I225" s="587" t="s">
        <v>426</v>
      </c>
      <c r="J225" s="583"/>
      <c r="K225" s="554" t="s">
        <v>1003</v>
      </c>
      <c r="L225" s="554" t="s">
        <v>1004</v>
      </c>
      <c r="M225" s="619" t="s">
        <v>1006</v>
      </c>
      <c r="N225" s="583" t="s">
        <v>2993</v>
      </c>
      <c r="O225" s="583" t="s">
        <v>462</v>
      </c>
      <c r="P225" s="611"/>
      <c r="Q225" s="583" t="s">
        <v>365</v>
      </c>
      <c r="R225" s="611">
        <v>1</v>
      </c>
      <c r="S225" s="583"/>
      <c r="T225" s="611" t="s">
        <v>3843</v>
      </c>
      <c r="U225" s="583"/>
    </row>
    <row r="226" spans="1:21" ht="33" customHeight="1" x14ac:dyDescent="0.2">
      <c r="A226" s="620" t="s">
        <v>1007</v>
      </c>
      <c r="B226" s="583" t="s">
        <v>586</v>
      </c>
      <c r="C226" s="589">
        <v>146</v>
      </c>
      <c r="D226" s="554" t="s">
        <v>926</v>
      </c>
      <c r="E226" s="586" t="s">
        <v>1009</v>
      </c>
      <c r="F226" s="586" t="s">
        <v>346</v>
      </c>
      <c r="G226" s="554" t="s">
        <v>1018</v>
      </c>
      <c r="H226" s="587"/>
      <c r="I226" s="587" t="s">
        <v>426</v>
      </c>
      <c r="J226" s="583"/>
      <c r="K226" s="554" t="s">
        <v>1019</v>
      </c>
      <c r="L226" s="554"/>
      <c r="M226" s="619" t="s">
        <v>1006</v>
      </c>
      <c r="N226" s="583" t="s">
        <v>2993</v>
      </c>
      <c r="O226" s="583" t="s">
        <v>462</v>
      </c>
      <c r="P226" s="611"/>
      <c r="Q226" s="583"/>
      <c r="R226" s="611">
        <v>1</v>
      </c>
      <c r="S226" s="583"/>
      <c r="T226" s="611" t="s">
        <v>3843</v>
      </c>
      <c r="U226" s="583"/>
    </row>
    <row r="227" spans="1:21" ht="33" customHeight="1" x14ac:dyDescent="0.2">
      <c r="A227" s="576" t="s">
        <v>925</v>
      </c>
      <c r="B227" s="583" t="s">
        <v>365</v>
      </c>
      <c r="C227" s="589">
        <v>146</v>
      </c>
      <c r="D227" s="554" t="s">
        <v>926</v>
      </c>
      <c r="E227" s="621" t="s">
        <v>1010</v>
      </c>
      <c r="F227" s="586" t="s">
        <v>346</v>
      </c>
      <c r="G227" s="554"/>
      <c r="H227" s="587"/>
      <c r="I227" s="587" t="s">
        <v>1020</v>
      </c>
      <c r="J227" s="583"/>
      <c r="K227" s="554" t="s">
        <v>1021</v>
      </c>
      <c r="L227" s="554" t="s">
        <v>3068</v>
      </c>
      <c r="M227" s="619" t="s">
        <v>1005</v>
      </c>
      <c r="N227" s="583" t="s">
        <v>2995</v>
      </c>
      <c r="O227" s="583" t="s">
        <v>462</v>
      </c>
      <c r="P227" s="611" t="s">
        <v>3836</v>
      </c>
      <c r="Q227" s="583"/>
      <c r="R227" s="611">
        <v>1</v>
      </c>
      <c r="S227" s="583"/>
      <c r="T227" s="611" t="s">
        <v>3843</v>
      </c>
      <c r="U227" s="583"/>
    </row>
    <row r="228" spans="1:21" ht="33" customHeight="1" x14ac:dyDescent="0.2">
      <c r="A228" s="590"/>
      <c r="B228" s="583" t="s">
        <v>586</v>
      </c>
      <c r="C228" s="589">
        <v>146</v>
      </c>
      <c r="D228" s="554" t="s">
        <v>926</v>
      </c>
      <c r="E228" s="586" t="s">
        <v>1011</v>
      </c>
      <c r="F228" s="586" t="s">
        <v>346</v>
      </c>
      <c r="G228" s="554" t="s">
        <v>3069</v>
      </c>
      <c r="H228" s="587"/>
      <c r="I228" s="587" t="s">
        <v>455</v>
      </c>
      <c r="J228" s="583"/>
      <c r="K228" s="554" t="s">
        <v>844</v>
      </c>
      <c r="L228" s="554" t="s">
        <v>1022</v>
      </c>
      <c r="M228" s="583" t="s">
        <v>1005</v>
      </c>
      <c r="N228" s="583" t="s">
        <v>2995</v>
      </c>
      <c r="O228" s="583" t="s">
        <v>2994</v>
      </c>
      <c r="P228" s="583" t="s">
        <v>3836</v>
      </c>
      <c r="Q228" s="583" t="s">
        <v>3873</v>
      </c>
      <c r="R228" s="611">
        <v>17</v>
      </c>
      <c r="S228" s="583"/>
      <c r="T228" s="611" t="s">
        <v>3834</v>
      </c>
      <c r="U228" s="583"/>
    </row>
    <row r="229" spans="1:21" ht="33" customHeight="1" x14ac:dyDescent="0.2">
      <c r="A229" s="590"/>
      <c r="B229" s="583" t="s">
        <v>586</v>
      </c>
      <c r="C229" s="589">
        <v>146</v>
      </c>
      <c r="D229" s="554" t="s">
        <v>926</v>
      </c>
      <c r="E229" s="586" t="s">
        <v>1012</v>
      </c>
      <c r="F229" s="586" t="s">
        <v>346</v>
      </c>
      <c r="G229" s="554" t="s">
        <v>348</v>
      </c>
      <c r="H229" s="587"/>
      <c r="I229" s="587" t="s">
        <v>455</v>
      </c>
      <c r="J229" s="583"/>
      <c r="K229" s="554" t="s">
        <v>843</v>
      </c>
      <c r="L229" s="554" t="s">
        <v>456</v>
      </c>
      <c r="M229" s="583" t="s">
        <v>1005</v>
      </c>
      <c r="N229" s="583" t="s">
        <v>2995</v>
      </c>
      <c r="O229" s="583" t="s">
        <v>2994</v>
      </c>
      <c r="P229" s="583" t="s">
        <v>3886</v>
      </c>
      <c r="Q229" s="583" t="s">
        <v>3893</v>
      </c>
      <c r="R229" s="611">
        <v>1.1000000000000001</v>
      </c>
      <c r="S229" s="583"/>
      <c r="T229" s="611" t="s">
        <v>3834</v>
      </c>
      <c r="U229" s="583"/>
    </row>
    <row r="230" spans="1:21" ht="33" customHeight="1" x14ac:dyDescent="0.2">
      <c r="A230" s="590"/>
      <c r="B230" s="583" t="s">
        <v>586</v>
      </c>
      <c r="C230" s="589">
        <v>146</v>
      </c>
      <c r="D230" s="554" t="s">
        <v>926</v>
      </c>
      <c r="E230" s="586" t="s">
        <v>1013</v>
      </c>
      <c r="F230" s="586" t="s">
        <v>346</v>
      </c>
      <c r="G230" s="554" t="s">
        <v>348</v>
      </c>
      <c r="H230" s="587"/>
      <c r="I230" s="587" t="s">
        <v>455</v>
      </c>
      <c r="J230" s="583"/>
      <c r="K230" s="554" t="s">
        <v>844</v>
      </c>
      <c r="L230" s="554" t="s">
        <v>1023</v>
      </c>
      <c r="M230" s="583" t="s">
        <v>1005</v>
      </c>
      <c r="N230" s="583" t="s">
        <v>2995</v>
      </c>
      <c r="O230" s="583" t="s">
        <v>2994</v>
      </c>
      <c r="P230" s="583" t="s">
        <v>3836</v>
      </c>
      <c r="Q230" s="583" t="s">
        <v>3873</v>
      </c>
      <c r="R230" s="611">
        <v>0.4</v>
      </c>
      <c r="S230" s="583"/>
      <c r="T230" s="611" t="s">
        <v>3834</v>
      </c>
      <c r="U230" s="583"/>
    </row>
    <row r="231" spans="1:21" ht="33" customHeight="1" x14ac:dyDescent="0.2">
      <c r="A231" s="594"/>
      <c r="B231" s="583" t="s">
        <v>586</v>
      </c>
      <c r="C231" s="589">
        <v>146</v>
      </c>
      <c r="D231" s="554" t="s">
        <v>926</v>
      </c>
      <c r="E231" s="586" t="s">
        <v>1014</v>
      </c>
      <c r="F231" s="586" t="s">
        <v>346</v>
      </c>
      <c r="G231" s="554" t="s">
        <v>348</v>
      </c>
      <c r="H231" s="587"/>
      <c r="I231" s="587" t="s">
        <v>455</v>
      </c>
      <c r="J231" s="583"/>
      <c r="K231" s="554" t="s">
        <v>844</v>
      </c>
      <c r="L231" s="554"/>
      <c r="M231" s="583" t="s">
        <v>1005</v>
      </c>
      <c r="N231" s="583" t="s">
        <v>2993</v>
      </c>
      <c r="O231" s="583" t="s">
        <v>2994</v>
      </c>
      <c r="P231" s="583"/>
      <c r="Q231" s="583"/>
      <c r="R231" s="611">
        <v>1.4</v>
      </c>
      <c r="S231" s="583"/>
      <c r="T231" s="611" t="s">
        <v>3834</v>
      </c>
      <c r="U231" s="583"/>
    </row>
    <row r="232" spans="1:21" ht="33" customHeight="1" x14ac:dyDescent="0.2">
      <c r="A232" s="590"/>
      <c r="B232" s="583" t="s">
        <v>586</v>
      </c>
      <c r="C232" s="589">
        <v>146</v>
      </c>
      <c r="D232" s="554" t="s">
        <v>926</v>
      </c>
      <c r="E232" s="586" t="s">
        <v>1015</v>
      </c>
      <c r="F232" s="586" t="s">
        <v>346</v>
      </c>
      <c r="G232" s="554" t="s">
        <v>3063</v>
      </c>
      <c r="H232" s="587"/>
      <c r="I232" s="587" t="s">
        <v>455</v>
      </c>
      <c r="J232" s="583"/>
      <c r="K232" s="554" t="s">
        <v>843</v>
      </c>
      <c r="L232" s="554" t="s">
        <v>456</v>
      </c>
      <c r="M232" s="583" t="s">
        <v>1005</v>
      </c>
      <c r="N232" s="583" t="s">
        <v>2995</v>
      </c>
      <c r="O232" s="583" t="s">
        <v>2994</v>
      </c>
      <c r="P232" s="583" t="s">
        <v>3886</v>
      </c>
      <c r="Q232" s="583" t="s">
        <v>3893</v>
      </c>
      <c r="R232" s="611">
        <v>20</v>
      </c>
      <c r="S232" s="583"/>
      <c r="T232" s="611" t="s">
        <v>3834</v>
      </c>
      <c r="U232" s="583"/>
    </row>
    <row r="233" spans="1:21" ht="33" customHeight="1" x14ac:dyDescent="0.2">
      <c r="A233" s="590"/>
      <c r="B233" s="583" t="s">
        <v>586</v>
      </c>
      <c r="C233" s="589">
        <v>146</v>
      </c>
      <c r="D233" s="554" t="s">
        <v>926</v>
      </c>
      <c r="E233" s="586" t="s">
        <v>1016</v>
      </c>
      <c r="F233" s="586" t="s">
        <v>346</v>
      </c>
      <c r="G233" s="554" t="s">
        <v>3063</v>
      </c>
      <c r="H233" s="587"/>
      <c r="I233" s="587" t="s">
        <v>1024</v>
      </c>
      <c r="J233" s="583"/>
      <c r="K233" s="554" t="s">
        <v>1025</v>
      </c>
      <c r="L233" s="554" t="s">
        <v>102</v>
      </c>
      <c r="M233" s="583" t="s">
        <v>1005</v>
      </c>
      <c r="N233" s="583" t="s">
        <v>2993</v>
      </c>
      <c r="O233" s="583" t="s">
        <v>462</v>
      </c>
      <c r="P233" s="611"/>
      <c r="Q233" s="583" t="s">
        <v>365</v>
      </c>
      <c r="R233" s="611">
        <v>71.2</v>
      </c>
      <c r="S233" s="583"/>
      <c r="T233" s="611" t="s">
        <v>3834</v>
      </c>
      <c r="U233" s="583"/>
    </row>
    <row r="234" spans="1:21" ht="33" customHeight="1" x14ac:dyDescent="0.2">
      <c r="A234" s="583" t="s">
        <v>1008</v>
      </c>
      <c r="B234" s="583" t="s">
        <v>586</v>
      </c>
      <c r="C234" s="589">
        <v>147</v>
      </c>
      <c r="D234" s="554" t="s">
        <v>99</v>
      </c>
      <c r="E234" s="586" t="s">
        <v>1017</v>
      </c>
      <c r="F234" s="586" t="s">
        <v>342</v>
      </c>
      <c r="G234" s="554" t="s">
        <v>343</v>
      </c>
      <c r="H234" s="587"/>
      <c r="I234" s="587" t="s">
        <v>374</v>
      </c>
      <c r="J234" s="583"/>
      <c r="K234" s="554" t="s">
        <v>1026</v>
      </c>
      <c r="L234" s="554"/>
      <c r="M234" s="583" t="s">
        <v>1027</v>
      </c>
      <c r="N234" s="583" t="s">
        <v>2995</v>
      </c>
      <c r="O234" s="583" t="s">
        <v>2174</v>
      </c>
      <c r="P234" s="583" t="s">
        <v>3835</v>
      </c>
      <c r="Q234" s="583"/>
      <c r="R234" s="611">
        <v>14</v>
      </c>
      <c r="S234" s="583"/>
      <c r="T234" s="611" t="s">
        <v>3834</v>
      </c>
      <c r="U234" s="583"/>
    </row>
    <row r="235" spans="1:21" ht="33" customHeight="1" x14ac:dyDescent="0.2">
      <c r="A235" s="583" t="s">
        <v>1028</v>
      </c>
      <c r="B235" s="583" t="s">
        <v>586</v>
      </c>
      <c r="C235" s="589">
        <v>147</v>
      </c>
      <c r="D235" s="554" t="s">
        <v>99</v>
      </c>
      <c r="E235" s="586" t="s">
        <v>1032</v>
      </c>
      <c r="F235" s="586" t="s">
        <v>342</v>
      </c>
      <c r="G235" s="554" t="s">
        <v>3070</v>
      </c>
      <c r="H235" s="587"/>
      <c r="I235" s="587" t="s">
        <v>374</v>
      </c>
      <c r="J235" s="583"/>
      <c r="K235" s="554" t="s">
        <v>1070</v>
      </c>
      <c r="L235" s="554" t="s">
        <v>1071</v>
      </c>
      <c r="M235" s="599" t="s">
        <v>1109</v>
      </c>
      <c r="N235" s="583" t="s">
        <v>2995</v>
      </c>
      <c r="O235" s="583" t="s">
        <v>2174</v>
      </c>
      <c r="P235" s="583" t="s">
        <v>3835</v>
      </c>
      <c r="Q235" s="583"/>
      <c r="R235" s="583" t="s">
        <v>3894</v>
      </c>
      <c r="S235" s="583" t="s">
        <v>3894</v>
      </c>
      <c r="T235" s="611" t="s">
        <v>3834</v>
      </c>
      <c r="U235" s="583"/>
    </row>
    <row r="236" spans="1:21" ht="33" customHeight="1" x14ac:dyDescent="0.2">
      <c r="A236" s="576" t="s">
        <v>1029</v>
      </c>
      <c r="B236" s="583" t="s">
        <v>586</v>
      </c>
      <c r="C236" s="589">
        <v>147</v>
      </c>
      <c r="D236" s="554" t="s">
        <v>99</v>
      </c>
      <c r="E236" s="586" t="s">
        <v>1033</v>
      </c>
      <c r="F236" s="586" t="s">
        <v>353</v>
      </c>
      <c r="G236" s="554"/>
      <c r="H236" s="587"/>
      <c r="I236" s="587" t="s">
        <v>382</v>
      </c>
      <c r="J236" s="583"/>
      <c r="K236" s="554" t="s">
        <v>1540</v>
      </c>
      <c r="L236" s="554"/>
      <c r="M236" s="599" t="s">
        <v>1109</v>
      </c>
      <c r="N236" s="583" t="s">
        <v>2993</v>
      </c>
      <c r="O236" s="583" t="s">
        <v>462</v>
      </c>
      <c r="P236" s="611"/>
      <c r="Q236" s="583"/>
      <c r="R236" s="611">
        <v>1</v>
      </c>
      <c r="S236" s="583"/>
      <c r="T236" s="611" t="s">
        <v>3843</v>
      </c>
      <c r="U236" s="583"/>
    </row>
    <row r="237" spans="1:21" ht="33" customHeight="1" x14ac:dyDescent="0.2">
      <c r="A237" s="583" t="s">
        <v>1008</v>
      </c>
      <c r="B237" s="583" t="s">
        <v>586</v>
      </c>
      <c r="C237" s="589">
        <v>147</v>
      </c>
      <c r="D237" s="554" t="s">
        <v>99</v>
      </c>
      <c r="E237" s="586" t="s">
        <v>1034</v>
      </c>
      <c r="F237" s="586" t="s">
        <v>349</v>
      </c>
      <c r="G237" s="554" t="s">
        <v>3071</v>
      </c>
      <c r="H237" s="554" t="s">
        <v>3072</v>
      </c>
      <c r="I237" s="587" t="s">
        <v>389</v>
      </c>
      <c r="J237" s="583"/>
      <c r="K237" s="554" t="s">
        <v>1072</v>
      </c>
      <c r="L237" s="554"/>
      <c r="M237" s="599" t="s">
        <v>1109</v>
      </c>
      <c r="N237" s="583" t="s">
        <v>2993</v>
      </c>
      <c r="O237" s="583" t="s">
        <v>1110</v>
      </c>
      <c r="P237" s="583"/>
      <c r="Q237" s="583"/>
      <c r="R237" s="611">
        <v>1</v>
      </c>
      <c r="S237" s="583"/>
      <c r="T237" s="611" t="s">
        <v>3843</v>
      </c>
      <c r="U237" s="583"/>
    </row>
    <row r="238" spans="1:21" ht="33" customHeight="1" x14ac:dyDescent="0.2">
      <c r="A238" s="583" t="s">
        <v>1008</v>
      </c>
      <c r="B238" s="583" t="s">
        <v>586</v>
      </c>
      <c r="C238" s="589">
        <v>147</v>
      </c>
      <c r="D238" s="554" t="s">
        <v>99</v>
      </c>
      <c r="E238" s="586" t="s">
        <v>1035</v>
      </c>
      <c r="F238" s="586" t="s">
        <v>353</v>
      </c>
      <c r="G238" s="554" t="s">
        <v>1066</v>
      </c>
      <c r="H238" s="587"/>
      <c r="I238" s="587" t="s">
        <v>389</v>
      </c>
      <c r="J238" s="583"/>
      <c r="K238" s="554" t="s">
        <v>1073</v>
      </c>
      <c r="L238" s="554"/>
      <c r="M238" s="599" t="s">
        <v>1109</v>
      </c>
      <c r="N238" s="583" t="s">
        <v>2995</v>
      </c>
      <c r="O238" s="583" t="s">
        <v>464</v>
      </c>
      <c r="P238" s="611" t="s">
        <v>3835</v>
      </c>
      <c r="Q238" s="583"/>
      <c r="R238" s="611">
        <v>1000</v>
      </c>
      <c r="S238" s="583"/>
      <c r="T238" s="611" t="s">
        <v>3846</v>
      </c>
      <c r="U238" s="583"/>
    </row>
    <row r="239" spans="1:21" ht="33" customHeight="1" x14ac:dyDescent="0.2">
      <c r="A239" s="583" t="s">
        <v>1030</v>
      </c>
      <c r="B239" s="583" t="s">
        <v>586</v>
      </c>
      <c r="C239" s="589">
        <v>147</v>
      </c>
      <c r="D239" s="554" t="s">
        <v>99</v>
      </c>
      <c r="E239" s="586" t="s">
        <v>1036</v>
      </c>
      <c r="F239" s="586" t="s">
        <v>346</v>
      </c>
      <c r="G239" s="554" t="s">
        <v>1067</v>
      </c>
      <c r="H239" s="587"/>
      <c r="I239" s="587" t="s">
        <v>394</v>
      </c>
      <c r="J239" s="583"/>
      <c r="K239" s="554" t="s">
        <v>1074</v>
      </c>
      <c r="L239" s="554" t="s">
        <v>1075</v>
      </c>
      <c r="M239" s="599" t="s">
        <v>1109</v>
      </c>
      <c r="N239" s="583" t="s">
        <v>2995</v>
      </c>
      <c r="O239" s="583" t="s">
        <v>3073</v>
      </c>
      <c r="P239" s="611" t="s">
        <v>3836</v>
      </c>
      <c r="Q239" s="583" t="s">
        <v>3895</v>
      </c>
      <c r="R239" s="611">
        <v>13000</v>
      </c>
      <c r="S239" s="583"/>
      <c r="T239" s="611" t="s">
        <v>3846</v>
      </c>
      <c r="U239" s="583" t="s">
        <v>3896</v>
      </c>
    </row>
    <row r="240" spans="1:21" ht="33" customHeight="1" x14ac:dyDescent="0.2">
      <c r="A240" s="583" t="s">
        <v>1008</v>
      </c>
      <c r="B240" s="583" t="s">
        <v>586</v>
      </c>
      <c r="C240" s="589">
        <v>147</v>
      </c>
      <c r="D240" s="554" t="s">
        <v>99</v>
      </c>
      <c r="E240" s="586" t="s">
        <v>1037</v>
      </c>
      <c r="F240" s="586" t="s">
        <v>349</v>
      </c>
      <c r="G240" s="554" t="s">
        <v>1065</v>
      </c>
      <c r="H240" s="587"/>
      <c r="I240" s="587" t="s">
        <v>517</v>
      </c>
      <c r="J240" s="583"/>
      <c r="K240" s="554" t="s">
        <v>1076</v>
      </c>
      <c r="L240" s="554" t="s">
        <v>1077</v>
      </c>
      <c r="M240" s="599" t="s">
        <v>1109</v>
      </c>
      <c r="N240" s="583" t="s">
        <v>2993</v>
      </c>
      <c r="O240" s="583" t="s">
        <v>462</v>
      </c>
      <c r="P240" s="611"/>
      <c r="Q240" s="583"/>
      <c r="R240" s="611"/>
      <c r="S240" s="583"/>
      <c r="T240" s="611" t="s">
        <v>3842</v>
      </c>
      <c r="U240" s="583"/>
    </row>
    <row r="241" spans="1:21" ht="33" customHeight="1" x14ac:dyDescent="0.2">
      <c r="A241" s="583" t="s">
        <v>1008</v>
      </c>
      <c r="B241" s="583" t="s">
        <v>586</v>
      </c>
      <c r="C241" s="589">
        <v>147</v>
      </c>
      <c r="D241" s="554" t="s">
        <v>99</v>
      </c>
      <c r="E241" s="586" t="s">
        <v>1038</v>
      </c>
      <c r="F241" s="586" t="s">
        <v>342</v>
      </c>
      <c r="G241" s="554"/>
      <c r="H241" s="587"/>
      <c r="I241" s="587" t="s">
        <v>517</v>
      </c>
      <c r="J241" s="583"/>
      <c r="K241" s="554" t="s">
        <v>1078</v>
      </c>
      <c r="L241" s="554" t="s">
        <v>1079</v>
      </c>
      <c r="M241" s="599" t="s">
        <v>1109</v>
      </c>
      <c r="N241" s="583" t="s">
        <v>2993</v>
      </c>
      <c r="O241" s="583" t="s">
        <v>3074</v>
      </c>
      <c r="P241" s="611"/>
      <c r="Q241" s="583"/>
      <c r="R241" s="611">
        <v>13</v>
      </c>
      <c r="S241" s="583"/>
      <c r="T241" s="611" t="s">
        <v>3897</v>
      </c>
      <c r="U241" s="583"/>
    </row>
    <row r="242" spans="1:21" ht="33" customHeight="1" x14ac:dyDescent="0.2">
      <c r="A242" s="583" t="s">
        <v>1031</v>
      </c>
      <c r="B242" s="583" t="s">
        <v>365</v>
      </c>
      <c r="C242" s="613">
        <v>147</v>
      </c>
      <c r="D242" s="597" t="s">
        <v>99</v>
      </c>
      <c r="E242" s="586" t="s">
        <v>1039</v>
      </c>
      <c r="F242" s="596" t="s">
        <v>353</v>
      </c>
      <c r="G242" s="554" t="s">
        <v>1066</v>
      </c>
      <c r="H242" s="598"/>
      <c r="I242" s="598" t="s">
        <v>419</v>
      </c>
      <c r="J242" s="583"/>
      <c r="K242" s="554" t="s">
        <v>1080</v>
      </c>
      <c r="L242" s="597" t="s">
        <v>1081</v>
      </c>
      <c r="M242" s="599" t="s">
        <v>1109</v>
      </c>
      <c r="N242" s="583" t="s">
        <v>2995</v>
      </c>
      <c r="O242" s="583" t="s">
        <v>3075</v>
      </c>
      <c r="P242" s="599" t="s">
        <v>3836</v>
      </c>
      <c r="Q242" s="599" t="s">
        <v>3898</v>
      </c>
      <c r="R242" s="594">
        <v>8</v>
      </c>
      <c r="S242" s="599"/>
      <c r="T242" s="611" t="s">
        <v>3834</v>
      </c>
      <c r="U242" s="583"/>
    </row>
    <row r="243" spans="1:21" ht="33" customHeight="1" x14ac:dyDescent="0.2">
      <c r="A243" s="583" t="s">
        <v>1031</v>
      </c>
      <c r="B243" s="583" t="s">
        <v>365</v>
      </c>
      <c r="C243" s="613">
        <v>147</v>
      </c>
      <c r="D243" s="597" t="s">
        <v>99</v>
      </c>
      <c r="E243" s="586" t="s">
        <v>1040</v>
      </c>
      <c r="F243" s="596" t="s">
        <v>353</v>
      </c>
      <c r="G243" s="554" t="s">
        <v>1067</v>
      </c>
      <c r="H243" s="598"/>
      <c r="I243" s="598" t="s">
        <v>419</v>
      </c>
      <c r="J243" s="583"/>
      <c r="K243" s="554" t="s">
        <v>1080</v>
      </c>
      <c r="L243" s="597" t="s">
        <v>1082</v>
      </c>
      <c r="M243" s="599" t="s">
        <v>1109</v>
      </c>
      <c r="N243" s="583" t="s">
        <v>2995</v>
      </c>
      <c r="O243" s="583" t="s">
        <v>3075</v>
      </c>
      <c r="P243" s="599" t="s">
        <v>3836</v>
      </c>
      <c r="Q243" s="599" t="s">
        <v>3898</v>
      </c>
      <c r="R243" s="594">
        <v>16</v>
      </c>
      <c r="S243" s="599"/>
      <c r="T243" s="611" t="s">
        <v>3834</v>
      </c>
      <c r="U243" s="583"/>
    </row>
    <row r="244" spans="1:21" ht="33" customHeight="1" x14ac:dyDescent="0.2">
      <c r="A244" s="583" t="s">
        <v>1031</v>
      </c>
      <c r="B244" s="583" t="s">
        <v>365</v>
      </c>
      <c r="C244" s="613">
        <v>147</v>
      </c>
      <c r="D244" s="597" t="s">
        <v>99</v>
      </c>
      <c r="E244" s="586" t="s">
        <v>1041</v>
      </c>
      <c r="F244" s="596" t="s">
        <v>353</v>
      </c>
      <c r="G244" s="554" t="s">
        <v>581</v>
      </c>
      <c r="H244" s="598"/>
      <c r="I244" s="598" t="s">
        <v>419</v>
      </c>
      <c r="J244" s="583"/>
      <c r="K244" s="554" t="s">
        <v>1080</v>
      </c>
      <c r="L244" s="597" t="s">
        <v>1083</v>
      </c>
      <c r="M244" s="599" t="s">
        <v>1109</v>
      </c>
      <c r="N244" s="583" t="s">
        <v>2995</v>
      </c>
      <c r="O244" s="583" t="s">
        <v>2174</v>
      </c>
      <c r="P244" s="599" t="s">
        <v>3836</v>
      </c>
      <c r="Q244" s="599" t="s">
        <v>3898</v>
      </c>
      <c r="R244" s="594">
        <v>6</v>
      </c>
      <c r="S244" s="599"/>
      <c r="T244" s="611" t="s">
        <v>3834</v>
      </c>
      <c r="U244" s="583"/>
    </row>
    <row r="245" spans="1:21" ht="33" customHeight="1" x14ac:dyDescent="0.2">
      <c r="A245" s="583" t="s">
        <v>1031</v>
      </c>
      <c r="B245" s="583" t="s">
        <v>365</v>
      </c>
      <c r="C245" s="613">
        <v>147</v>
      </c>
      <c r="D245" s="597" t="s">
        <v>99</v>
      </c>
      <c r="E245" s="586" t="s">
        <v>1042</v>
      </c>
      <c r="F245" s="596" t="s">
        <v>353</v>
      </c>
      <c r="G245" s="554" t="s">
        <v>581</v>
      </c>
      <c r="H245" s="598"/>
      <c r="I245" s="598" t="s">
        <v>419</v>
      </c>
      <c r="J245" s="583"/>
      <c r="K245" s="554" t="s">
        <v>1080</v>
      </c>
      <c r="L245" s="597" t="s">
        <v>1083</v>
      </c>
      <c r="M245" s="599" t="s">
        <v>1109</v>
      </c>
      <c r="N245" s="583" t="s">
        <v>2995</v>
      </c>
      <c r="O245" s="583" t="s">
        <v>462</v>
      </c>
      <c r="P245" s="599" t="s">
        <v>3836</v>
      </c>
      <c r="Q245" s="599" t="s">
        <v>3898</v>
      </c>
      <c r="R245" s="594">
        <v>18</v>
      </c>
      <c r="S245" s="599"/>
      <c r="T245" s="611" t="s">
        <v>3834</v>
      </c>
      <c r="U245" s="583"/>
    </row>
    <row r="246" spans="1:21" ht="33" customHeight="1" x14ac:dyDescent="0.2">
      <c r="A246" s="583" t="s">
        <v>1031</v>
      </c>
      <c r="B246" s="583" t="s">
        <v>365</v>
      </c>
      <c r="C246" s="613">
        <v>147</v>
      </c>
      <c r="D246" s="597" t="s">
        <v>99</v>
      </c>
      <c r="E246" s="586" t="s">
        <v>1043</v>
      </c>
      <c r="F246" s="596" t="s">
        <v>353</v>
      </c>
      <c r="G246" s="554"/>
      <c r="H246" s="554" t="s">
        <v>3076</v>
      </c>
      <c r="I246" s="598" t="s">
        <v>419</v>
      </c>
      <c r="J246" s="583"/>
      <c r="K246" s="554" t="s">
        <v>1084</v>
      </c>
      <c r="L246" s="597"/>
      <c r="M246" s="599" t="s">
        <v>1109</v>
      </c>
      <c r="N246" s="583" t="s">
        <v>2995</v>
      </c>
      <c r="O246" s="583" t="s">
        <v>2174</v>
      </c>
      <c r="P246" s="583" t="s">
        <v>3835</v>
      </c>
      <c r="Q246" s="599"/>
      <c r="R246" s="594">
        <v>1</v>
      </c>
      <c r="S246" s="599"/>
      <c r="T246" s="594" t="s">
        <v>3843</v>
      </c>
      <c r="U246" s="599"/>
    </row>
    <row r="247" spans="1:21" ht="33" customHeight="1" x14ac:dyDescent="0.2">
      <c r="A247" s="583" t="s">
        <v>1031</v>
      </c>
      <c r="B247" s="583" t="s">
        <v>365</v>
      </c>
      <c r="C247" s="613">
        <v>147</v>
      </c>
      <c r="D247" s="597" t="s">
        <v>99</v>
      </c>
      <c r="E247" s="586" t="s">
        <v>1044</v>
      </c>
      <c r="F247" s="586" t="s">
        <v>346</v>
      </c>
      <c r="G247" s="554"/>
      <c r="H247" s="554" t="s">
        <v>3077</v>
      </c>
      <c r="I247" s="598" t="s">
        <v>419</v>
      </c>
      <c r="J247" s="583"/>
      <c r="K247" s="554" t="s">
        <v>1069</v>
      </c>
      <c r="L247" s="597"/>
      <c r="M247" s="599" t="s">
        <v>1109</v>
      </c>
      <c r="N247" s="583" t="s">
        <v>2995</v>
      </c>
      <c r="O247" s="583" t="s">
        <v>464</v>
      </c>
      <c r="P247" s="583" t="s">
        <v>3835</v>
      </c>
      <c r="Q247" s="599"/>
      <c r="R247" s="594">
        <v>1</v>
      </c>
      <c r="S247" s="599"/>
      <c r="T247" s="594" t="s">
        <v>3843</v>
      </c>
      <c r="U247" s="599"/>
    </row>
    <row r="248" spans="1:21" ht="33" customHeight="1" x14ac:dyDescent="0.2">
      <c r="A248" s="583" t="s">
        <v>1031</v>
      </c>
      <c r="B248" s="583" t="s">
        <v>365</v>
      </c>
      <c r="C248" s="613">
        <v>147</v>
      </c>
      <c r="D248" s="597" t="s">
        <v>99</v>
      </c>
      <c r="E248" s="586" t="s">
        <v>1045</v>
      </c>
      <c r="F248" s="596" t="s">
        <v>346</v>
      </c>
      <c r="G248" s="554"/>
      <c r="H248" s="598"/>
      <c r="I248" s="598" t="s">
        <v>419</v>
      </c>
      <c r="J248" s="583"/>
      <c r="K248" s="554" t="s">
        <v>1085</v>
      </c>
      <c r="L248" s="597"/>
      <c r="M248" s="599" t="s">
        <v>1109</v>
      </c>
      <c r="N248" s="583" t="s">
        <v>2995</v>
      </c>
      <c r="O248" s="583" t="s">
        <v>2174</v>
      </c>
      <c r="P248" s="583" t="s">
        <v>3844</v>
      </c>
      <c r="Q248" s="599" t="s">
        <v>3880</v>
      </c>
      <c r="R248" s="594">
        <v>2</v>
      </c>
      <c r="S248" s="599"/>
      <c r="T248" s="611" t="s">
        <v>3834</v>
      </c>
      <c r="U248" s="583"/>
    </row>
    <row r="249" spans="1:21" ht="33" customHeight="1" x14ac:dyDescent="0.2">
      <c r="A249" s="583" t="s">
        <v>1031</v>
      </c>
      <c r="B249" s="583" t="s">
        <v>365</v>
      </c>
      <c r="C249" s="613">
        <v>147</v>
      </c>
      <c r="D249" s="597" t="s">
        <v>99</v>
      </c>
      <c r="E249" s="586" t="s">
        <v>1046</v>
      </c>
      <c r="F249" s="596" t="s">
        <v>346</v>
      </c>
      <c r="G249" s="554"/>
      <c r="H249" s="598"/>
      <c r="I249" s="598" t="s">
        <v>419</v>
      </c>
      <c r="J249" s="583"/>
      <c r="K249" s="554" t="s">
        <v>1086</v>
      </c>
      <c r="L249" s="597"/>
      <c r="M249" s="599" t="s">
        <v>1109</v>
      </c>
      <c r="N249" s="583" t="s">
        <v>2995</v>
      </c>
      <c r="O249" s="583" t="s">
        <v>2174</v>
      </c>
      <c r="P249" s="583" t="s">
        <v>3844</v>
      </c>
      <c r="Q249" s="599" t="s">
        <v>3880</v>
      </c>
      <c r="R249" s="594">
        <v>3</v>
      </c>
      <c r="S249" s="599"/>
      <c r="T249" s="611" t="s">
        <v>3834</v>
      </c>
      <c r="U249" s="583"/>
    </row>
    <row r="250" spans="1:21" ht="33" customHeight="1" x14ac:dyDescent="0.2">
      <c r="A250" s="583" t="s">
        <v>1031</v>
      </c>
      <c r="B250" s="583" t="s">
        <v>365</v>
      </c>
      <c r="C250" s="613">
        <v>147</v>
      </c>
      <c r="D250" s="597" t="s">
        <v>99</v>
      </c>
      <c r="E250" s="586" t="s">
        <v>1047</v>
      </c>
      <c r="F250" s="596" t="s">
        <v>353</v>
      </c>
      <c r="G250" s="554"/>
      <c r="H250" s="598"/>
      <c r="I250" s="598" t="s">
        <v>419</v>
      </c>
      <c r="J250" s="583"/>
      <c r="K250" s="554" t="s">
        <v>1087</v>
      </c>
      <c r="L250" s="597"/>
      <c r="M250" s="599" t="s">
        <v>1109</v>
      </c>
      <c r="N250" s="583" t="s">
        <v>2995</v>
      </c>
      <c r="O250" s="583" t="s">
        <v>2174</v>
      </c>
      <c r="P250" s="599" t="s">
        <v>3844</v>
      </c>
      <c r="Q250" s="599"/>
      <c r="R250" s="594">
        <v>1</v>
      </c>
      <c r="S250" s="599"/>
      <c r="T250" s="594" t="s">
        <v>3843</v>
      </c>
      <c r="U250" s="599"/>
    </row>
    <row r="251" spans="1:21" ht="33" customHeight="1" x14ac:dyDescent="0.2">
      <c r="A251" s="583" t="s">
        <v>1031</v>
      </c>
      <c r="B251" s="583" t="s">
        <v>365</v>
      </c>
      <c r="C251" s="613">
        <v>147</v>
      </c>
      <c r="D251" s="597" t="s">
        <v>99</v>
      </c>
      <c r="E251" s="586" t="s">
        <v>1048</v>
      </c>
      <c r="F251" s="596" t="s">
        <v>346</v>
      </c>
      <c r="G251" s="554"/>
      <c r="H251" s="598"/>
      <c r="I251" s="598" t="s">
        <v>419</v>
      </c>
      <c r="J251" s="583"/>
      <c r="K251" s="554" t="s">
        <v>1088</v>
      </c>
      <c r="L251" s="597"/>
      <c r="M251" s="599" t="s">
        <v>1109</v>
      </c>
      <c r="N251" s="583" t="s">
        <v>2995</v>
      </c>
      <c r="O251" s="583" t="s">
        <v>464</v>
      </c>
      <c r="P251" s="583" t="s">
        <v>3844</v>
      </c>
      <c r="Q251" s="599" t="s">
        <v>3880</v>
      </c>
      <c r="R251" s="594">
        <v>1</v>
      </c>
      <c r="S251" s="599"/>
      <c r="T251" s="611" t="s">
        <v>3843</v>
      </c>
      <c r="U251" s="583"/>
    </row>
    <row r="252" spans="1:21" ht="33" customHeight="1" x14ac:dyDescent="0.2">
      <c r="A252" s="583" t="s">
        <v>1031</v>
      </c>
      <c r="B252" s="583" t="s">
        <v>365</v>
      </c>
      <c r="C252" s="613">
        <v>147</v>
      </c>
      <c r="D252" s="597" t="s">
        <v>99</v>
      </c>
      <c r="E252" s="586" t="s">
        <v>1049</v>
      </c>
      <c r="F252" s="596" t="s">
        <v>353</v>
      </c>
      <c r="G252" s="554"/>
      <c r="H252" s="598"/>
      <c r="I252" s="598" t="s">
        <v>419</v>
      </c>
      <c r="J252" s="583"/>
      <c r="K252" s="554" t="s">
        <v>1089</v>
      </c>
      <c r="L252" s="597"/>
      <c r="M252" s="599" t="s">
        <v>1109</v>
      </c>
      <c r="N252" s="583" t="s">
        <v>2995</v>
      </c>
      <c r="O252" s="583" t="s">
        <v>2174</v>
      </c>
      <c r="P252" s="599" t="s">
        <v>3836</v>
      </c>
      <c r="Q252" s="599"/>
      <c r="R252" s="594">
        <v>1</v>
      </c>
      <c r="S252" s="599"/>
      <c r="T252" s="594" t="s">
        <v>3843</v>
      </c>
      <c r="U252" s="599"/>
    </row>
    <row r="253" spans="1:21" ht="33" customHeight="1" x14ac:dyDescent="0.2">
      <c r="A253" s="583" t="s">
        <v>1031</v>
      </c>
      <c r="B253" s="583" t="s">
        <v>365</v>
      </c>
      <c r="C253" s="613">
        <v>147</v>
      </c>
      <c r="D253" s="597" t="s">
        <v>99</v>
      </c>
      <c r="E253" s="586" t="s">
        <v>1050</v>
      </c>
      <c r="F253" s="596" t="s">
        <v>353</v>
      </c>
      <c r="G253" s="554"/>
      <c r="H253" s="598"/>
      <c r="I253" s="598" t="s">
        <v>419</v>
      </c>
      <c r="J253" s="583"/>
      <c r="K253" s="554" t="s">
        <v>1090</v>
      </c>
      <c r="L253" s="597"/>
      <c r="M253" s="599" t="s">
        <v>1109</v>
      </c>
      <c r="N253" s="583" t="s">
        <v>2995</v>
      </c>
      <c r="O253" s="583" t="s">
        <v>3078</v>
      </c>
      <c r="P253" s="599" t="s">
        <v>3836</v>
      </c>
      <c r="Q253" s="599"/>
      <c r="R253" s="594">
        <v>1</v>
      </c>
      <c r="S253" s="599"/>
      <c r="T253" s="594" t="s">
        <v>3843</v>
      </c>
      <c r="U253" s="599"/>
    </row>
    <row r="254" spans="1:21" ht="33" customHeight="1" x14ac:dyDescent="0.2">
      <c r="A254" s="583" t="s">
        <v>1031</v>
      </c>
      <c r="B254" s="583" t="s">
        <v>365</v>
      </c>
      <c r="C254" s="613">
        <v>147</v>
      </c>
      <c r="D254" s="597" t="s">
        <v>99</v>
      </c>
      <c r="E254" s="586" t="s">
        <v>1051</v>
      </c>
      <c r="F254" s="596" t="s">
        <v>353</v>
      </c>
      <c r="G254" s="554"/>
      <c r="H254" s="598"/>
      <c r="I254" s="598" t="s">
        <v>419</v>
      </c>
      <c r="J254" s="583"/>
      <c r="K254" s="554" t="s">
        <v>1091</v>
      </c>
      <c r="L254" s="597"/>
      <c r="M254" s="599" t="s">
        <v>1109</v>
      </c>
      <c r="N254" s="583" t="s">
        <v>2995</v>
      </c>
      <c r="O254" s="583" t="s">
        <v>464</v>
      </c>
      <c r="P254" s="599" t="s">
        <v>3836</v>
      </c>
      <c r="Q254" s="599"/>
      <c r="R254" s="594">
        <v>1</v>
      </c>
      <c r="S254" s="599"/>
      <c r="T254" s="594" t="s">
        <v>3843</v>
      </c>
      <c r="U254" s="599"/>
    </row>
    <row r="255" spans="1:21" ht="33" customHeight="1" x14ac:dyDescent="0.2">
      <c r="A255" s="583" t="s">
        <v>1031</v>
      </c>
      <c r="B255" s="583" t="s">
        <v>365</v>
      </c>
      <c r="C255" s="613">
        <v>147</v>
      </c>
      <c r="D255" s="597" t="s">
        <v>99</v>
      </c>
      <c r="E255" s="586" t="s">
        <v>1052</v>
      </c>
      <c r="F255" s="596" t="s">
        <v>353</v>
      </c>
      <c r="G255" s="554"/>
      <c r="H255" s="598"/>
      <c r="I255" s="598" t="s">
        <v>419</v>
      </c>
      <c r="J255" s="583"/>
      <c r="K255" s="554" t="s">
        <v>1092</v>
      </c>
      <c r="L255" s="597"/>
      <c r="M255" s="599" t="s">
        <v>1109</v>
      </c>
      <c r="N255" s="583" t="s">
        <v>2995</v>
      </c>
      <c r="O255" s="583" t="s">
        <v>462</v>
      </c>
      <c r="P255" s="599" t="s">
        <v>3836</v>
      </c>
      <c r="Q255" s="599"/>
      <c r="R255" s="594">
        <v>1</v>
      </c>
      <c r="S255" s="599"/>
      <c r="T255" s="594" t="s">
        <v>3843</v>
      </c>
      <c r="U255" s="599"/>
    </row>
    <row r="256" spans="1:21" ht="33" customHeight="1" x14ac:dyDescent="0.2">
      <c r="A256" s="583" t="s">
        <v>1031</v>
      </c>
      <c r="B256" s="583" t="s">
        <v>365</v>
      </c>
      <c r="C256" s="613">
        <v>147</v>
      </c>
      <c r="D256" s="597" t="s">
        <v>99</v>
      </c>
      <c r="E256" s="586" t="s">
        <v>1053</v>
      </c>
      <c r="F256" s="596" t="s">
        <v>353</v>
      </c>
      <c r="G256" s="554"/>
      <c r="H256" s="598"/>
      <c r="I256" s="598" t="s">
        <v>419</v>
      </c>
      <c r="J256" s="583"/>
      <c r="K256" s="554" t="s">
        <v>1093</v>
      </c>
      <c r="L256" s="597"/>
      <c r="M256" s="599" t="s">
        <v>1109</v>
      </c>
      <c r="N256" s="583" t="s">
        <v>2995</v>
      </c>
      <c r="O256" s="583" t="s">
        <v>2174</v>
      </c>
      <c r="P256" s="599" t="s">
        <v>3836</v>
      </c>
      <c r="Q256" s="599"/>
      <c r="R256" s="594">
        <v>1</v>
      </c>
      <c r="S256" s="599"/>
      <c r="T256" s="594" t="s">
        <v>3843</v>
      </c>
      <c r="U256" s="599"/>
    </row>
    <row r="257" spans="1:21" ht="33" customHeight="1" x14ac:dyDescent="0.2">
      <c r="A257" s="583" t="s">
        <v>1031</v>
      </c>
      <c r="B257" s="583" t="s">
        <v>365</v>
      </c>
      <c r="C257" s="613">
        <v>147</v>
      </c>
      <c r="D257" s="597" t="s">
        <v>99</v>
      </c>
      <c r="E257" s="586" t="s">
        <v>1054</v>
      </c>
      <c r="F257" s="586" t="s">
        <v>349</v>
      </c>
      <c r="G257" s="554"/>
      <c r="H257" s="598"/>
      <c r="I257" s="598" t="s">
        <v>419</v>
      </c>
      <c r="J257" s="583"/>
      <c r="K257" s="554" t="s">
        <v>1094</v>
      </c>
      <c r="L257" s="597"/>
      <c r="M257" s="599" t="s">
        <v>1109</v>
      </c>
      <c r="N257" s="583" t="s">
        <v>2995</v>
      </c>
      <c r="O257" s="583" t="s">
        <v>464</v>
      </c>
      <c r="P257" s="599" t="s">
        <v>3899</v>
      </c>
      <c r="Q257" s="599"/>
      <c r="R257" s="594">
        <v>1</v>
      </c>
      <c r="S257" s="599"/>
      <c r="T257" s="594" t="s">
        <v>3843</v>
      </c>
      <c r="U257" s="599"/>
    </row>
    <row r="258" spans="1:21" ht="33" customHeight="1" x14ac:dyDescent="0.2">
      <c r="A258" s="583" t="s">
        <v>1031</v>
      </c>
      <c r="B258" s="583" t="s">
        <v>365</v>
      </c>
      <c r="C258" s="613">
        <v>147</v>
      </c>
      <c r="D258" s="597" t="s">
        <v>99</v>
      </c>
      <c r="E258" s="586" t="s">
        <v>1055</v>
      </c>
      <c r="F258" s="586" t="s">
        <v>349</v>
      </c>
      <c r="G258" s="554"/>
      <c r="H258" s="598"/>
      <c r="I258" s="598" t="s">
        <v>419</v>
      </c>
      <c r="J258" s="583"/>
      <c r="K258" s="554" t="s">
        <v>1095</v>
      </c>
      <c r="L258" s="597"/>
      <c r="M258" s="599" t="s">
        <v>1109</v>
      </c>
      <c r="N258" s="583" t="s">
        <v>2995</v>
      </c>
      <c r="O258" s="583" t="s">
        <v>464</v>
      </c>
      <c r="P258" s="599" t="s">
        <v>3900</v>
      </c>
      <c r="Q258" s="599"/>
      <c r="R258" s="594">
        <v>1</v>
      </c>
      <c r="S258" s="599"/>
      <c r="T258" s="594" t="s">
        <v>3843</v>
      </c>
      <c r="U258" s="599"/>
    </row>
    <row r="259" spans="1:21" ht="33" customHeight="1" x14ac:dyDescent="0.2">
      <c r="A259" s="583" t="s">
        <v>1031</v>
      </c>
      <c r="B259" s="583" t="s">
        <v>365</v>
      </c>
      <c r="C259" s="613">
        <v>147</v>
      </c>
      <c r="D259" s="597" t="s">
        <v>99</v>
      </c>
      <c r="E259" s="586" t="s">
        <v>1056</v>
      </c>
      <c r="F259" s="586" t="s">
        <v>353</v>
      </c>
      <c r="G259" s="554"/>
      <c r="H259" s="598"/>
      <c r="I259" s="598" t="s">
        <v>419</v>
      </c>
      <c r="J259" s="583"/>
      <c r="K259" s="554" t="s">
        <v>1096</v>
      </c>
      <c r="L259" s="597"/>
      <c r="M259" s="599" t="s">
        <v>1109</v>
      </c>
      <c r="N259" s="583" t="s">
        <v>2995</v>
      </c>
      <c r="O259" s="583" t="s">
        <v>464</v>
      </c>
      <c r="P259" s="599" t="s">
        <v>3901</v>
      </c>
      <c r="Q259" s="599" t="s">
        <v>3902</v>
      </c>
      <c r="R259" s="737">
        <v>15</v>
      </c>
      <c r="S259" s="738"/>
      <c r="T259" s="583" t="s">
        <v>3843</v>
      </c>
      <c r="U259" s="583"/>
    </row>
    <row r="260" spans="1:21" ht="33" customHeight="1" x14ac:dyDescent="0.2">
      <c r="A260" s="583" t="s">
        <v>1031</v>
      </c>
      <c r="B260" s="583" t="s">
        <v>365</v>
      </c>
      <c r="C260" s="613">
        <v>147</v>
      </c>
      <c r="D260" s="597" t="s">
        <v>99</v>
      </c>
      <c r="E260" s="586" t="s">
        <v>1057</v>
      </c>
      <c r="F260" s="586" t="s">
        <v>349</v>
      </c>
      <c r="G260" s="554"/>
      <c r="H260" s="598"/>
      <c r="I260" s="598" t="s">
        <v>419</v>
      </c>
      <c r="J260" s="583"/>
      <c r="K260" s="554" t="s">
        <v>1097</v>
      </c>
      <c r="L260" s="597"/>
      <c r="M260" s="599" t="s">
        <v>1109</v>
      </c>
      <c r="N260" s="583" t="s">
        <v>2995</v>
      </c>
      <c r="O260" s="583" t="s">
        <v>464</v>
      </c>
      <c r="P260" s="599" t="s">
        <v>3868</v>
      </c>
      <c r="Q260" s="599"/>
      <c r="R260" s="737">
        <v>1</v>
      </c>
      <c r="S260" s="738"/>
      <c r="T260" s="583" t="s">
        <v>3843</v>
      </c>
      <c r="U260" s="583"/>
    </row>
    <row r="261" spans="1:21" ht="33" customHeight="1" x14ac:dyDescent="0.2">
      <c r="A261" s="583" t="s">
        <v>1008</v>
      </c>
      <c r="B261" s="583" t="s">
        <v>586</v>
      </c>
      <c r="C261" s="589">
        <v>147</v>
      </c>
      <c r="D261" s="554" t="s">
        <v>99</v>
      </c>
      <c r="E261" s="586" t="s">
        <v>1058</v>
      </c>
      <c r="F261" s="586" t="s">
        <v>346</v>
      </c>
      <c r="G261" s="554" t="s">
        <v>3079</v>
      </c>
      <c r="H261" s="587"/>
      <c r="I261" s="587" t="s">
        <v>423</v>
      </c>
      <c r="J261" s="583"/>
      <c r="K261" s="554" t="s">
        <v>1098</v>
      </c>
      <c r="L261" s="554" t="s">
        <v>1099</v>
      </c>
      <c r="M261" s="599" t="s">
        <v>1109</v>
      </c>
      <c r="N261" s="583" t="s">
        <v>2993</v>
      </c>
      <c r="O261" s="583" t="s">
        <v>3080</v>
      </c>
      <c r="P261" s="611"/>
      <c r="Q261" s="583" t="s">
        <v>365</v>
      </c>
      <c r="R261" s="611">
        <v>39</v>
      </c>
      <c r="S261" s="583"/>
      <c r="T261" s="611" t="s">
        <v>3834</v>
      </c>
      <c r="U261" s="583"/>
    </row>
    <row r="262" spans="1:21" ht="33" customHeight="1" x14ac:dyDescent="0.2">
      <c r="A262" s="576" t="s">
        <v>1008</v>
      </c>
      <c r="B262" s="583" t="s">
        <v>586</v>
      </c>
      <c r="C262" s="589">
        <v>147</v>
      </c>
      <c r="D262" s="554" t="s">
        <v>99</v>
      </c>
      <c r="E262" s="586" t="s">
        <v>1059</v>
      </c>
      <c r="F262" s="586" t="s">
        <v>353</v>
      </c>
      <c r="G262" s="554" t="s">
        <v>1066</v>
      </c>
      <c r="H262" s="587"/>
      <c r="I262" s="587" t="s">
        <v>665</v>
      </c>
      <c r="J262" s="583"/>
      <c r="K262" s="554" t="s">
        <v>1100</v>
      </c>
      <c r="L262" s="608" t="s">
        <v>1101</v>
      </c>
      <c r="M262" s="622" t="s">
        <v>1109</v>
      </c>
      <c r="N262" s="583" t="s">
        <v>2993</v>
      </c>
      <c r="O262" s="583" t="s">
        <v>2174</v>
      </c>
      <c r="P262" s="611"/>
      <c r="Q262" s="583" t="s">
        <v>365</v>
      </c>
      <c r="R262" s="611">
        <v>1</v>
      </c>
      <c r="S262" s="583"/>
      <c r="T262" s="611" t="s">
        <v>3843</v>
      </c>
      <c r="U262" s="583"/>
    </row>
    <row r="263" spans="1:21" ht="33" customHeight="1" x14ac:dyDescent="0.2">
      <c r="A263" s="576" t="s">
        <v>1008</v>
      </c>
      <c r="B263" s="583" t="s">
        <v>586</v>
      </c>
      <c r="C263" s="589">
        <v>147</v>
      </c>
      <c r="D263" s="554" t="s">
        <v>99</v>
      </c>
      <c r="E263" s="586" t="s">
        <v>1060</v>
      </c>
      <c r="F263" s="586" t="s">
        <v>346</v>
      </c>
      <c r="G263" s="554" t="s">
        <v>1066</v>
      </c>
      <c r="H263" s="587"/>
      <c r="I263" s="587" t="s">
        <v>665</v>
      </c>
      <c r="J263" s="583"/>
      <c r="K263" s="554" t="s">
        <v>1102</v>
      </c>
      <c r="L263" s="554"/>
      <c r="M263" s="622" t="s">
        <v>1109</v>
      </c>
      <c r="N263" s="583" t="s">
        <v>2995</v>
      </c>
      <c r="O263" s="583" t="s">
        <v>2174</v>
      </c>
      <c r="P263" s="583" t="s">
        <v>3835</v>
      </c>
      <c r="Q263" s="583"/>
      <c r="R263" s="611">
        <v>0.2</v>
      </c>
      <c r="S263" s="583"/>
      <c r="T263" s="611" t="s">
        <v>3834</v>
      </c>
      <c r="U263" s="583"/>
    </row>
    <row r="264" spans="1:21" ht="33" customHeight="1" x14ac:dyDescent="0.2">
      <c r="A264" s="583" t="s">
        <v>1008</v>
      </c>
      <c r="B264" s="583" t="s">
        <v>586</v>
      </c>
      <c r="C264" s="589">
        <v>147</v>
      </c>
      <c r="D264" s="554" t="s">
        <v>99</v>
      </c>
      <c r="E264" s="586" t="s">
        <v>1061</v>
      </c>
      <c r="F264" s="586" t="s">
        <v>342</v>
      </c>
      <c r="G264" s="554" t="s">
        <v>343</v>
      </c>
      <c r="H264" s="587"/>
      <c r="I264" s="587" t="s">
        <v>665</v>
      </c>
      <c r="J264" s="583"/>
      <c r="K264" s="554" t="s">
        <v>1103</v>
      </c>
      <c r="L264" s="554" t="s">
        <v>1104</v>
      </c>
      <c r="M264" s="622" t="s">
        <v>1109</v>
      </c>
      <c r="N264" s="583" t="s">
        <v>2995</v>
      </c>
      <c r="O264" s="583" t="s">
        <v>2174</v>
      </c>
      <c r="P264" s="583" t="s">
        <v>3835</v>
      </c>
      <c r="Q264" s="583"/>
      <c r="R264" s="611">
        <v>5</v>
      </c>
      <c r="S264" s="583"/>
      <c r="T264" s="611" t="s">
        <v>3834</v>
      </c>
      <c r="U264" s="583"/>
    </row>
    <row r="265" spans="1:21" ht="33" customHeight="1" x14ac:dyDescent="0.2">
      <c r="A265" s="576" t="s">
        <v>1008</v>
      </c>
      <c r="B265" s="583" t="s">
        <v>586</v>
      </c>
      <c r="C265" s="589">
        <v>147</v>
      </c>
      <c r="D265" s="554" t="s">
        <v>99</v>
      </c>
      <c r="E265" s="586" t="s">
        <v>1062</v>
      </c>
      <c r="F265" s="586" t="s">
        <v>346</v>
      </c>
      <c r="G265" s="554" t="s">
        <v>1066</v>
      </c>
      <c r="H265" s="587"/>
      <c r="I265" s="587" t="s">
        <v>426</v>
      </c>
      <c r="J265" s="583"/>
      <c r="K265" s="554" t="s">
        <v>1105</v>
      </c>
      <c r="L265" s="554" t="s">
        <v>1106</v>
      </c>
      <c r="M265" s="622" t="s">
        <v>1109</v>
      </c>
      <c r="N265" s="583" t="s">
        <v>2993</v>
      </c>
      <c r="O265" s="583" t="s">
        <v>462</v>
      </c>
      <c r="P265" s="611"/>
      <c r="Q265" s="583" t="s">
        <v>365</v>
      </c>
      <c r="R265" s="611">
        <v>1</v>
      </c>
      <c r="S265" s="583"/>
      <c r="T265" s="611" t="s">
        <v>3843</v>
      </c>
      <c r="U265" s="583"/>
    </row>
    <row r="266" spans="1:21" ht="33" customHeight="1" x14ac:dyDescent="0.2">
      <c r="A266" s="576" t="s">
        <v>1008</v>
      </c>
      <c r="B266" s="583" t="s">
        <v>586</v>
      </c>
      <c r="C266" s="589">
        <v>147</v>
      </c>
      <c r="D266" s="554" t="s">
        <v>99</v>
      </c>
      <c r="E266" s="586" t="s">
        <v>1064</v>
      </c>
      <c r="F266" s="586" t="s">
        <v>342</v>
      </c>
      <c r="G266" s="554" t="s">
        <v>3071</v>
      </c>
      <c r="H266" s="587"/>
      <c r="I266" s="587" t="s">
        <v>426</v>
      </c>
      <c r="J266" s="583"/>
      <c r="K266" s="554" t="s">
        <v>1107</v>
      </c>
      <c r="L266" s="554" t="s">
        <v>1108</v>
      </c>
      <c r="M266" s="622" t="s">
        <v>1109</v>
      </c>
      <c r="N266" s="583" t="s">
        <v>2993</v>
      </c>
      <c r="O266" s="583" t="s">
        <v>462</v>
      </c>
      <c r="P266" s="611"/>
      <c r="Q266" s="583" t="s">
        <v>365</v>
      </c>
      <c r="R266" s="611">
        <v>1</v>
      </c>
      <c r="S266" s="583"/>
      <c r="T266" s="611" t="s">
        <v>3843</v>
      </c>
      <c r="U266" s="583"/>
    </row>
    <row r="267" spans="1:21" ht="33" customHeight="1" x14ac:dyDescent="0.2">
      <c r="A267" s="576" t="s">
        <v>1008</v>
      </c>
      <c r="B267" s="583" t="s">
        <v>586</v>
      </c>
      <c r="C267" s="589">
        <v>147</v>
      </c>
      <c r="D267" s="554" t="s">
        <v>99</v>
      </c>
      <c r="E267" s="586" t="s">
        <v>1115</v>
      </c>
      <c r="F267" s="586" t="s">
        <v>342</v>
      </c>
      <c r="G267" s="554"/>
      <c r="H267" s="554" t="s">
        <v>3077</v>
      </c>
      <c r="I267" s="587" t="s">
        <v>697</v>
      </c>
      <c r="J267" s="583"/>
      <c r="K267" s="554" t="s">
        <v>1123</v>
      </c>
      <c r="L267" s="554" t="s">
        <v>1124</v>
      </c>
      <c r="M267" s="622" t="s">
        <v>1109</v>
      </c>
      <c r="N267" s="583" t="s">
        <v>2993</v>
      </c>
      <c r="O267" s="583" t="s">
        <v>3081</v>
      </c>
      <c r="P267" s="611"/>
      <c r="Q267" s="583" t="s">
        <v>365</v>
      </c>
      <c r="R267" s="611">
        <v>1</v>
      </c>
      <c r="S267" s="583"/>
      <c r="T267" s="611" t="s">
        <v>3843</v>
      </c>
      <c r="U267" s="583"/>
    </row>
    <row r="268" spans="1:21" ht="33" customHeight="1" x14ac:dyDescent="0.2">
      <c r="A268" s="576" t="s">
        <v>1008</v>
      </c>
      <c r="B268" s="583" t="s">
        <v>586</v>
      </c>
      <c r="C268" s="589">
        <v>147</v>
      </c>
      <c r="D268" s="554" t="s">
        <v>99</v>
      </c>
      <c r="E268" s="586" t="s">
        <v>1116</v>
      </c>
      <c r="F268" s="586" t="s">
        <v>342</v>
      </c>
      <c r="G268" s="554" t="s">
        <v>1065</v>
      </c>
      <c r="H268" s="587"/>
      <c r="I268" s="587" t="s">
        <v>1024</v>
      </c>
      <c r="J268" s="583"/>
      <c r="K268" s="554" t="s">
        <v>1125</v>
      </c>
      <c r="L268" s="554" t="s">
        <v>1077</v>
      </c>
      <c r="M268" s="622" t="s">
        <v>1109</v>
      </c>
      <c r="N268" s="583" t="s">
        <v>2993</v>
      </c>
      <c r="O268" s="583" t="s">
        <v>462</v>
      </c>
      <c r="P268" s="611"/>
      <c r="Q268" s="583" t="s">
        <v>365</v>
      </c>
      <c r="R268" s="611"/>
      <c r="S268" s="583"/>
      <c r="T268" s="611" t="s">
        <v>3842</v>
      </c>
      <c r="U268" s="583"/>
    </row>
    <row r="269" spans="1:21" ht="33" customHeight="1" x14ac:dyDescent="0.2">
      <c r="A269" s="623" t="s">
        <v>1111</v>
      </c>
      <c r="B269" s="583" t="s">
        <v>365</v>
      </c>
      <c r="C269" s="589">
        <v>147</v>
      </c>
      <c r="D269" s="554" t="s">
        <v>99</v>
      </c>
      <c r="E269" s="586" t="s">
        <v>1118</v>
      </c>
      <c r="F269" s="586" t="s">
        <v>346</v>
      </c>
      <c r="G269" s="554" t="s">
        <v>581</v>
      </c>
      <c r="H269" s="587"/>
      <c r="I269" s="587" t="s">
        <v>394</v>
      </c>
      <c r="J269" s="583"/>
      <c r="K269" s="554" t="s">
        <v>1126</v>
      </c>
      <c r="L269" s="554" t="s">
        <v>1127</v>
      </c>
      <c r="M269" s="583" t="s">
        <v>1109</v>
      </c>
      <c r="N269" s="583" t="s">
        <v>2993</v>
      </c>
      <c r="O269" s="583" t="s">
        <v>464</v>
      </c>
      <c r="P269" s="611"/>
      <c r="Q269" s="583"/>
      <c r="R269" s="611"/>
      <c r="S269" s="583"/>
      <c r="T269" s="611" t="s">
        <v>3842</v>
      </c>
      <c r="U269" s="583"/>
    </row>
    <row r="270" spans="1:21" ht="33" customHeight="1" x14ac:dyDescent="0.2">
      <c r="A270" s="593" t="s">
        <v>1113</v>
      </c>
      <c r="B270" s="583" t="s">
        <v>365</v>
      </c>
      <c r="C270" s="589">
        <v>147</v>
      </c>
      <c r="D270" s="554" t="s">
        <v>99</v>
      </c>
      <c r="E270" s="586" t="s">
        <v>1121</v>
      </c>
      <c r="F270" s="586" t="s">
        <v>346</v>
      </c>
      <c r="G270" s="554" t="s">
        <v>1066</v>
      </c>
      <c r="H270" s="587"/>
      <c r="I270" s="587" t="s">
        <v>394</v>
      </c>
      <c r="J270" s="583"/>
      <c r="K270" s="554" t="s">
        <v>1129</v>
      </c>
      <c r="L270" s="554" t="s">
        <v>1130</v>
      </c>
      <c r="M270" s="622" t="s">
        <v>704</v>
      </c>
      <c r="N270" s="583" t="s">
        <v>2993</v>
      </c>
      <c r="O270" s="583" t="s">
        <v>917</v>
      </c>
      <c r="P270" s="611"/>
      <c r="Q270" s="583"/>
      <c r="R270" s="611">
        <v>1</v>
      </c>
      <c r="S270" s="583"/>
      <c r="T270" s="611" t="s">
        <v>3843</v>
      </c>
      <c r="U270" s="583"/>
    </row>
    <row r="271" spans="1:21" ht="33" customHeight="1" x14ac:dyDescent="0.2">
      <c r="A271" s="583" t="s">
        <v>1114</v>
      </c>
      <c r="B271" s="583" t="s">
        <v>365</v>
      </c>
      <c r="C271" s="589">
        <v>147</v>
      </c>
      <c r="D271" s="554" t="s">
        <v>99</v>
      </c>
      <c r="E271" s="586" t="s">
        <v>1122</v>
      </c>
      <c r="F271" s="586" t="s">
        <v>346</v>
      </c>
      <c r="G271" s="554" t="s">
        <v>581</v>
      </c>
      <c r="H271" s="587"/>
      <c r="I271" s="587" t="s">
        <v>374</v>
      </c>
      <c r="J271" s="583"/>
      <c r="K271" s="554" t="s">
        <v>1131</v>
      </c>
      <c r="L271" s="554" t="s">
        <v>1132</v>
      </c>
      <c r="M271" s="583" t="s">
        <v>704</v>
      </c>
      <c r="N271" s="583" t="s">
        <v>2993</v>
      </c>
      <c r="O271" s="583" t="s">
        <v>2174</v>
      </c>
      <c r="P271" s="583"/>
      <c r="Q271" s="583"/>
      <c r="R271" s="611">
        <v>1</v>
      </c>
      <c r="S271" s="583"/>
      <c r="T271" s="611" t="s">
        <v>3843</v>
      </c>
      <c r="U271" s="583" t="s">
        <v>3834</v>
      </c>
    </row>
    <row r="272" spans="1:21" ht="33" customHeight="1" x14ac:dyDescent="0.2">
      <c r="A272" s="593" t="s">
        <v>1133</v>
      </c>
      <c r="B272" s="583" t="s">
        <v>365</v>
      </c>
      <c r="C272" s="589">
        <v>147</v>
      </c>
      <c r="D272" s="554" t="s">
        <v>99</v>
      </c>
      <c r="E272" s="586" t="s">
        <v>1138</v>
      </c>
      <c r="F272" s="586" t="s">
        <v>353</v>
      </c>
      <c r="G272" s="554"/>
      <c r="H272" s="554" t="s">
        <v>1149</v>
      </c>
      <c r="I272" s="587" t="s">
        <v>389</v>
      </c>
      <c r="J272" s="583"/>
      <c r="K272" s="554" t="s">
        <v>1150</v>
      </c>
      <c r="L272" s="554"/>
      <c r="M272" s="622" t="s">
        <v>704</v>
      </c>
      <c r="N272" s="583" t="s">
        <v>2993</v>
      </c>
      <c r="O272" s="583" t="s">
        <v>2174</v>
      </c>
      <c r="P272" s="611"/>
      <c r="Q272" s="583"/>
      <c r="R272" s="583"/>
      <c r="S272" s="583"/>
      <c r="T272" s="583" t="s">
        <v>3842</v>
      </c>
      <c r="U272" s="583"/>
    </row>
    <row r="273" spans="1:21" ht="33" customHeight="1" x14ac:dyDescent="0.2">
      <c r="A273" s="607" t="s">
        <v>1134</v>
      </c>
      <c r="B273" s="583" t="s">
        <v>586</v>
      </c>
      <c r="C273" s="589">
        <v>147</v>
      </c>
      <c r="D273" s="554" t="s">
        <v>99</v>
      </c>
      <c r="E273" s="586" t="s">
        <v>1139</v>
      </c>
      <c r="F273" s="586" t="s">
        <v>346</v>
      </c>
      <c r="G273" s="554" t="s">
        <v>1067</v>
      </c>
      <c r="H273" s="587"/>
      <c r="I273" s="587" t="s">
        <v>394</v>
      </c>
      <c r="J273" s="583"/>
      <c r="K273" s="554" t="s">
        <v>1151</v>
      </c>
      <c r="L273" s="554" t="s">
        <v>1128</v>
      </c>
      <c r="M273" s="583" t="s">
        <v>1109</v>
      </c>
      <c r="N273" s="583" t="s">
        <v>2995</v>
      </c>
      <c r="O273" s="583" t="s">
        <v>3078</v>
      </c>
      <c r="P273" s="583" t="s">
        <v>3836</v>
      </c>
      <c r="Q273" s="583" t="s">
        <v>3873</v>
      </c>
      <c r="R273" s="611">
        <v>14000</v>
      </c>
      <c r="S273" s="583"/>
      <c r="T273" s="611" t="s">
        <v>3846</v>
      </c>
      <c r="U273" s="583"/>
    </row>
    <row r="274" spans="1:21" ht="33" customHeight="1" x14ac:dyDescent="0.2">
      <c r="A274" s="623" t="s">
        <v>1135</v>
      </c>
      <c r="B274" s="583" t="s">
        <v>365</v>
      </c>
      <c r="C274" s="589">
        <v>147</v>
      </c>
      <c r="D274" s="554" t="s">
        <v>99</v>
      </c>
      <c r="E274" s="586" t="s">
        <v>1142</v>
      </c>
      <c r="F274" s="586" t="s">
        <v>346</v>
      </c>
      <c r="G274" s="554" t="s">
        <v>3079</v>
      </c>
      <c r="H274" s="587"/>
      <c r="I274" s="587" t="s">
        <v>374</v>
      </c>
      <c r="J274" s="583"/>
      <c r="K274" s="554" t="s">
        <v>1152</v>
      </c>
      <c r="L274" s="554" t="s">
        <v>1153</v>
      </c>
      <c r="M274" s="583" t="s">
        <v>1109</v>
      </c>
      <c r="N274" s="583" t="s">
        <v>2995</v>
      </c>
      <c r="O274" s="583" t="s">
        <v>2174</v>
      </c>
      <c r="P274" s="583" t="s">
        <v>3903</v>
      </c>
      <c r="Q274" s="583" t="s">
        <v>3904</v>
      </c>
      <c r="R274" s="611">
        <v>2</v>
      </c>
      <c r="S274" s="583" t="s">
        <v>3905</v>
      </c>
      <c r="T274" s="611" t="s">
        <v>3834</v>
      </c>
      <c r="U274" s="583" t="s">
        <v>3906</v>
      </c>
    </row>
    <row r="275" spans="1:21" ht="33" customHeight="1" x14ac:dyDescent="0.2">
      <c r="A275" s="607" t="s">
        <v>1136</v>
      </c>
      <c r="B275" s="583" t="s">
        <v>586</v>
      </c>
      <c r="C275" s="589">
        <v>147</v>
      </c>
      <c r="D275" s="554" t="s">
        <v>99</v>
      </c>
      <c r="E275" s="586" t="s">
        <v>1143</v>
      </c>
      <c r="F275" s="586" t="s">
        <v>346</v>
      </c>
      <c r="G275" s="554" t="s">
        <v>1067</v>
      </c>
      <c r="H275" s="587"/>
      <c r="I275" s="587" t="s">
        <v>374</v>
      </c>
      <c r="J275" s="583"/>
      <c r="K275" s="554" t="s">
        <v>1154</v>
      </c>
      <c r="L275" s="554" t="s">
        <v>1155</v>
      </c>
      <c r="M275" s="583" t="s">
        <v>1109</v>
      </c>
      <c r="N275" s="583" t="s">
        <v>2995</v>
      </c>
      <c r="O275" s="583" t="s">
        <v>2174</v>
      </c>
      <c r="P275" s="583" t="s">
        <v>3835</v>
      </c>
      <c r="Q275" s="583"/>
      <c r="R275" s="611">
        <v>2.2000000000000002</v>
      </c>
      <c r="S275" s="583"/>
      <c r="T275" s="611" t="s">
        <v>3834</v>
      </c>
      <c r="U275" s="583"/>
    </row>
    <row r="276" spans="1:21" ht="33" customHeight="1" x14ac:dyDescent="0.2">
      <c r="A276" s="583" t="s">
        <v>1112</v>
      </c>
      <c r="B276" s="583" t="s">
        <v>365</v>
      </c>
      <c r="C276" s="589">
        <v>147</v>
      </c>
      <c r="D276" s="554" t="s">
        <v>99</v>
      </c>
      <c r="E276" s="586" t="s">
        <v>1144</v>
      </c>
      <c r="F276" s="586" t="s">
        <v>346</v>
      </c>
      <c r="G276" s="554" t="s">
        <v>581</v>
      </c>
      <c r="H276" s="587"/>
      <c r="I276" s="587" t="s">
        <v>423</v>
      </c>
      <c r="J276" s="583"/>
      <c r="K276" s="554" t="s">
        <v>1156</v>
      </c>
      <c r="L276" s="554" t="s">
        <v>1128</v>
      </c>
      <c r="M276" s="583" t="s">
        <v>704</v>
      </c>
      <c r="N276" s="583" t="s">
        <v>2993</v>
      </c>
      <c r="O276" s="583" t="s">
        <v>2174</v>
      </c>
      <c r="P276" s="611"/>
      <c r="Q276" s="583" t="s">
        <v>365</v>
      </c>
      <c r="R276" s="611">
        <v>26</v>
      </c>
      <c r="S276" s="583"/>
      <c r="T276" s="611" t="s">
        <v>3834</v>
      </c>
      <c r="U276" s="583"/>
    </row>
    <row r="277" spans="1:21" ht="33" customHeight="1" x14ac:dyDescent="0.2">
      <c r="A277" s="623" t="s">
        <v>1137</v>
      </c>
      <c r="B277" s="583" t="s">
        <v>365</v>
      </c>
      <c r="C277" s="589">
        <v>147</v>
      </c>
      <c r="D277" s="554" t="s">
        <v>99</v>
      </c>
      <c r="E277" s="586" t="s">
        <v>1147</v>
      </c>
      <c r="F277" s="586" t="s">
        <v>346</v>
      </c>
      <c r="G277" s="554" t="s">
        <v>3079</v>
      </c>
      <c r="H277" s="587"/>
      <c r="I277" s="587" t="s">
        <v>426</v>
      </c>
      <c r="J277" s="583"/>
      <c r="K277" s="554" t="s">
        <v>1157</v>
      </c>
      <c r="L277" s="554" t="s">
        <v>1158</v>
      </c>
      <c r="M277" s="622" t="s">
        <v>1109</v>
      </c>
      <c r="N277" s="583" t="s">
        <v>2993</v>
      </c>
      <c r="O277" s="583" t="s">
        <v>3082</v>
      </c>
      <c r="P277" s="611"/>
      <c r="Q277" s="583" t="s">
        <v>365</v>
      </c>
      <c r="R277" s="611">
        <v>1</v>
      </c>
      <c r="S277" s="583"/>
      <c r="T277" s="611" t="s">
        <v>3843</v>
      </c>
      <c r="U277" s="583"/>
    </row>
    <row r="278" spans="1:21" ht="33" customHeight="1" x14ac:dyDescent="0.2">
      <c r="A278" s="593" t="s">
        <v>1159</v>
      </c>
      <c r="B278" s="583" t="s">
        <v>365</v>
      </c>
      <c r="C278" s="589">
        <v>147</v>
      </c>
      <c r="D278" s="554" t="s">
        <v>99</v>
      </c>
      <c r="E278" s="586" t="s">
        <v>1162</v>
      </c>
      <c r="F278" s="586" t="s">
        <v>346</v>
      </c>
      <c r="G278" s="554" t="s">
        <v>1066</v>
      </c>
      <c r="H278" s="587"/>
      <c r="I278" s="587" t="s">
        <v>426</v>
      </c>
      <c r="J278" s="583"/>
      <c r="K278" s="554" t="s">
        <v>1166</v>
      </c>
      <c r="L278" s="554" t="s">
        <v>1106</v>
      </c>
      <c r="M278" s="622" t="s">
        <v>704</v>
      </c>
      <c r="N278" s="583" t="s">
        <v>2993</v>
      </c>
      <c r="O278" s="583" t="s">
        <v>462</v>
      </c>
      <c r="P278" s="611"/>
      <c r="Q278" s="583" t="s">
        <v>365</v>
      </c>
      <c r="R278" s="611">
        <v>1</v>
      </c>
      <c r="S278" s="583"/>
      <c r="T278" s="611" t="s">
        <v>3843</v>
      </c>
      <c r="U278" s="583"/>
    </row>
    <row r="279" spans="1:21" ht="33" customHeight="1" x14ac:dyDescent="0.2">
      <c r="A279" s="593" t="s">
        <v>1160</v>
      </c>
      <c r="B279" s="583" t="s">
        <v>365</v>
      </c>
      <c r="C279" s="589">
        <v>147</v>
      </c>
      <c r="D279" s="554" t="s">
        <v>99</v>
      </c>
      <c r="E279" s="586" t="s">
        <v>1163</v>
      </c>
      <c r="F279" s="586" t="s">
        <v>353</v>
      </c>
      <c r="G279" s="554" t="s">
        <v>1066</v>
      </c>
      <c r="H279" s="587"/>
      <c r="I279" s="587" t="s">
        <v>426</v>
      </c>
      <c r="J279" s="583"/>
      <c r="K279" s="554" t="s">
        <v>1167</v>
      </c>
      <c r="L279" s="554"/>
      <c r="M279" s="622" t="s">
        <v>704</v>
      </c>
      <c r="N279" s="583" t="s">
        <v>2993</v>
      </c>
      <c r="O279" s="583" t="s">
        <v>464</v>
      </c>
      <c r="P279" s="611"/>
      <c r="Q279" s="583"/>
      <c r="R279" s="611"/>
      <c r="S279" s="583"/>
      <c r="T279" s="611" t="s">
        <v>3842</v>
      </c>
      <c r="U279" s="583"/>
    </row>
    <row r="280" spans="1:21" ht="33" customHeight="1" x14ac:dyDescent="0.2">
      <c r="A280" s="593" t="s">
        <v>1161</v>
      </c>
      <c r="B280" s="583" t="s">
        <v>365</v>
      </c>
      <c r="C280" s="589">
        <v>147</v>
      </c>
      <c r="D280" s="554" t="s">
        <v>99</v>
      </c>
      <c r="E280" s="586" t="s">
        <v>1164</v>
      </c>
      <c r="F280" s="586" t="s">
        <v>346</v>
      </c>
      <c r="G280" s="554" t="s">
        <v>3083</v>
      </c>
      <c r="H280" s="587"/>
      <c r="I280" s="587" t="s">
        <v>426</v>
      </c>
      <c r="J280" s="583"/>
      <c r="K280" s="554" t="s">
        <v>1168</v>
      </c>
      <c r="L280" s="554" t="s">
        <v>1169</v>
      </c>
      <c r="M280" s="583" t="s">
        <v>704</v>
      </c>
      <c r="N280" s="583" t="s">
        <v>2993</v>
      </c>
      <c r="O280" s="583" t="s">
        <v>3075</v>
      </c>
      <c r="P280" s="611"/>
      <c r="Q280" s="583"/>
      <c r="R280" s="611"/>
      <c r="S280" s="583"/>
      <c r="T280" s="611" t="s">
        <v>3842</v>
      </c>
      <c r="U280" s="583"/>
    </row>
    <row r="281" spans="1:21" ht="33" customHeight="1" x14ac:dyDescent="0.2">
      <c r="A281" s="583" t="s">
        <v>1170</v>
      </c>
      <c r="B281" s="583" t="s">
        <v>365</v>
      </c>
      <c r="C281" s="589">
        <v>148</v>
      </c>
      <c r="D281" s="554" t="s">
        <v>109</v>
      </c>
      <c r="E281" s="586" t="s">
        <v>1179</v>
      </c>
      <c r="F281" s="586" t="s">
        <v>342</v>
      </c>
      <c r="G281" s="554" t="s">
        <v>343</v>
      </c>
      <c r="H281" s="587"/>
      <c r="I281" s="587" t="s">
        <v>364</v>
      </c>
      <c r="J281" s="583"/>
      <c r="K281" s="554" t="s">
        <v>366</v>
      </c>
      <c r="L281" s="554" t="s">
        <v>367</v>
      </c>
      <c r="M281" s="619" t="s">
        <v>1006</v>
      </c>
      <c r="N281" s="583" t="s">
        <v>2993</v>
      </c>
      <c r="O281" s="583" t="s">
        <v>2174</v>
      </c>
      <c r="P281" s="583"/>
      <c r="Q281" s="583" t="s">
        <v>365</v>
      </c>
      <c r="R281" s="611">
        <v>2</v>
      </c>
      <c r="S281" s="583"/>
      <c r="T281" s="611" t="s">
        <v>3834</v>
      </c>
      <c r="U281" s="583"/>
    </row>
    <row r="282" spans="1:21" ht="33" customHeight="1" x14ac:dyDescent="0.2">
      <c r="A282" s="576" t="s">
        <v>1171</v>
      </c>
      <c r="B282" s="583" t="s">
        <v>586</v>
      </c>
      <c r="C282" s="589">
        <v>148</v>
      </c>
      <c r="D282" s="554" t="s">
        <v>109</v>
      </c>
      <c r="E282" s="586" t="s">
        <v>1180</v>
      </c>
      <c r="F282" s="586" t="s">
        <v>346</v>
      </c>
      <c r="G282" s="554" t="s">
        <v>726</v>
      </c>
      <c r="H282" s="587"/>
      <c r="I282" s="587" t="s">
        <v>368</v>
      </c>
      <c r="J282" s="583"/>
      <c r="K282" s="554" t="s">
        <v>1199</v>
      </c>
      <c r="L282" s="554" t="s">
        <v>1200</v>
      </c>
      <c r="M282" s="619" t="s">
        <v>1006</v>
      </c>
      <c r="N282" s="583" t="s">
        <v>2995</v>
      </c>
      <c r="O282" s="583" t="s">
        <v>2174</v>
      </c>
      <c r="P282" s="583" t="s">
        <v>3835</v>
      </c>
      <c r="Q282" s="583"/>
      <c r="R282" s="611">
        <v>0.25800000000000001</v>
      </c>
      <c r="S282" s="583"/>
      <c r="T282" s="611" t="s">
        <v>3834</v>
      </c>
      <c r="U282" s="583"/>
    </row>
    <row r="283" spans="1:21" ht="33" customHeight="1" x14ac:dyDescent="0.2">
      <c r="A283" s="590" t="s">
        <v>1172</v>
      </c>
      <c r="B283" s="576" t="s">
        <v>586</v>
      </c>
      <c r="C283" s="595">
        <v>148</v>
      </c>
      <c r="D283" s="364" t="s">
        <v>109</v>
      </c>
      <c r="E283" s="586" t="s">
        <v>1181</v>
      </c>
      <c r="F283" s="624" t="s">
        <v>346</v>
      </c>
      <c r="G283" s="554" t="s">
        <v>726</v>
      </c>
      <c r="H283" s="364"/>
      <c r="I283" s="608" t="s">
        <v>368</v>
      </c>
      <c r="J283" s="576"/>
      <c r="K283" s="554" t="s">
        <v>1201</v>
      </c>
      <c r="L283" s="554" t="s">
        <v>1202</v>
      </c>
      <c r="M283" s="619" t="s">
        <v>1006</v>
      </c>
      <c r="N283" s="583" t="s">
        <v>2995</v>
      </c>
      <c r="O283" s="583" t="s">
        <v>2174</v>
      </c>
      <c r="P283" s="583" t="s">
        <v>3835</v>
      </c>
      <c r="Q283" s="583"/>
      <c r="R283" s="594">
        <v>0.25800000000000001</v>
      </c>
      <c r="S283" s="599"/>
      <c r="T283" s="611" t="s">
        <v>3834</v>
      </c>
      <c r="U283" s="583"/>
    </row>
    <row r="284" spans="1:21" ht="33" customHeight="1" x14ac:dyDescent="0.2">
      <c r="A284" s="576" t="s">
        <v>1173</v>
      </c>
      <c r="B284" s="583" t="s">
        <v>586</v>
      </c>
      <c r="C284" s="589">
        <v>148</v>
      </c>
      <c r="D284" s="554" t="s">
        <v>109</v>
      </c>
      <c r="E284" s="586" t="s">
        <v>1182</v>
      </c>
      <c r="F284" s="586" t="s">
        <v>346</v>
      </c>
      <c r="G284" s="554"/>
      <c r="H284" s="587" t="s">
        <v>583</v>
      </c>
      <c r="I284" s="587" t="s">
        <v>374</v>
      </c>
      <c r="J284" s="583"/>
      <c r="K284" s="554" t="s">
        <v>3084</v>
      </c>
      <c r="L284" s="554" t="s">
        <v>1203</v>
      </c>
      <c r="M284" s="619" t="s">
        <v>1006</v>
      </c>
      <c r="N284" s="583" t="s">
        <v>2993</v>
      </c>
      <c r="O284" s="583" t="s">
        <v>2174</v>
      </c>
      <c r="P284" s="583"/>
      <c r="Q284" s="583" t="s">
        <v>365</v>
      </c>
      <c r="R284" s="611">
        <v>1</v>
      </c>
      <c r="S284" s="583"/>
      <c r="T284" s="611" t="s">
        <v>3834</v>
      </c>
      <c r="U284" s="583"/>
    </row>
    <row r="285" spans="1:21" ht="33" customHeight="1" x14ac:dyDescent="0.2">
      <c r="A285" s="583" t="s">
        <v>1170</v>
      </c>
      <c r="B285" s="583" t="s">
        <v>365</v>
      </c>
      <c r="C285" s="589">
        <v>148</v>
      </c>
      <c r="D285" s="554" t="s">
        <v>109</v>
      </c>
      <c r="E285" s="586" t="s">
        <v>1183</v>
      </c>
      <c r="F285" s="586" t="s">
        <v>342</v>
      </c>
      <c r="G285" s="554" t="s">
        <v>343</v>
      </c>
      <c r="H285" s="587"/>
      <c r="I285" s="587" t="s">
        <v>374</v>
      </c>
      <c r="J285" s="583"/>
      <c r="K285" s="554" t="s">
        <v>894</v>
      </c>
      <c r="L285" s="554" t="s">
        <v>367</v>
      </c>
      <c r="M285" s="619" t="s">
        <v>1006</v>
      </c>
      <c r="N285" s="583" t="s">
        <v>2995</v>
      </c>
      <c r="O285" s="583" t="s">
        <v>2174</v>
      </c>
      <c r="P285" s="583" t="s">
        <v>3844</v>
      </c>
      <c r="Q285" s="583" t="s">
        <v>3845</v>
      </c>
      <c r="R285" s="611">
        <v>2</v>
      </c>
      <c r="S285" s="583"/>
      <c r="T285" s="611" t="s">
        <v>3834</v>
      </c>
      <c r="U285" s="583"/>
    </row>
    <row r="286" spans="1:21" ht="33" customHeight="1" x14ac:dyDescent="0.2">
      <c r="A286" s="625" t="s">
        <v>1174</v>
      </c>
      <c r="B286" s="583" t="s">
        <v>365</v>
      </c>
      <c r="C286" s="589">
        <v>148</v>
      </c>
      <c r="D286" s="554" t="s">
        <v>109</v>
      </c>
      <c r="E286" s="586" t="s">
        <v>1184</v>
      </c>
      <c r="F286" s="586" t="s">
        <v>346</v>
      </c>
      <c r="G286" s="554" t="s">
        <v>3085</v>
      </c>
      <c r="H286" s="587"/>
      <c r="I286" s="587" t="s">
        <v>379</v>
      </c>
      <c r="J286" s="583"/>
      <c r="K286" s="554" t="s">
        <v>380</v>
      </c>
      <c r="L286" s="554" t="s">
        <v>381</v>
      </c>
      <c r="M286" s="619" t="s">
        <v>1006</v>
      </c>
      <c r="N286" s="583" t="s">
        <v>2995</v>
      </c>
      <c r="O286" s="583" t="s">
        <v>462</v>
      </c>
      <c r="P286" s="611"/>
      <c r="Q286" s="583"/>
      <c r="R286" s="611">
        <v>1</v>
      </c>
      <c r="S286" s="583"/>
      <c r="T286" s="611" t="s">
        <v>3842</v>
      </c>
      <c r="U286" s="583"/>
    </row>
    <row r="287" spans="1:21" ht="33" customHeight="1" x14ac:dyDescent="0.2">
      <c r="A287" s="576" t="s">
        <v>922</v>
      </c>
      <c r="B287" s="583" t="s">
        <v>586</v>
      </c>
      <c r="C287" s="589">
        <v>148</v>
      </c>
      <c r="D287" s="554" t="s">
        <v>109</v>
      </c>
      <c r="E287" s="586" t="s">
        <v>1185</v>
      </c>
      <c r="F287" s="586" t="s">
        <v>353</v>
      </c>
      <c r="G287" s="554"/>
      <c r="H287" s="587"/>
      <c r="I287" s="587" t="s">
        <v>382</v>
      </c>
      <c r="J287" s="583"/>
      <c r="K287" s="554" t="s">
        <v>815</v>
      </c>
      <c r="L287" s="554" t="s">
        <v>998</v>
      </c>
      <c r="M287" s="619" t="s">
        <v>1006</v>
      </c>
      <c r="N287" s="583" t="s">
        <v>2995</v>
      </c>
      <c r="O287" s="583" t="s">
        <v>2174</v>
      </c>
      <c r="P287" s="611"/>
      <c r="Q287" s="583"/>
      <c r="R287" s="611">
        <v>1</v>
      </c>
      <c r="S287" s="583"/>
      <c r="T287" s="611" t="s">
        <v>3843</v>
      </c>
      <c r="U287" s="583"/>
    </row>
    <row r="288" spans="1:21" ht="33" customHeight="1" x14ac:dyDescent="0.2">
      <c r="A288" s="576" t="s">
        <v>922</v>
      </c>
      <c r="B288" s="583" t="s">
        <v>586</v>
      </c>
      <c r="C288" s="589">
        <v>148</v>
      </c>
      <c r="D288" s="554" t="s">
        <v>109</v>
      </c>
      <c r="E288" s="586" t="s">
        <v>1186</v>
      </c>
      <c r="F288" s="586" t="s">
        <v>353</v>
      </c>
      <c r="G288" s="554"/>
      <c r="H288" s="587"/>
      <c r="I288" s="587" t="s">
        <v>382</v>
      </c>
      <c r="J288" s="583"/>
      <c r="K288" s="554" t="s">
        <v>1204</v>
      </c>
      <c r="L288" s="554" t="s">
        <v>814</v>
      </c>
      <c r="M288" s="619" t="s">
        <v>1006</v>
      </c>
      <c r="N288" s="583" t="s">
        <v>2995</v>
      </c>
      <c r="O288" s="583" t="s">
        <v>2174</v>
      </c>
      <c r="P288" s="611"/>
      <c r="Q288" s="583"/>
      <c r="R288" s="611">
        <v>1</v>
      </c>
      <c r="S288" s="583"/>
      <c r="T288" s="611" t="s">
        <v>3843</v>
      </c>
      <c r="U288" s="583"/>
    </row>
    <row r="289" spans="1:21" ht="33" customHeight="1" x14ac:dyDescent="0.2">
      <c r="A289" s="599" t="s">
        <v>1171</v>
      </c>
      <c r="B289" s="583" t="s">
        <v>586</v>
      </c>
      <c r="C289" s="589">
        <v>148</v>
      </c>
      <c r="D289" s="554" t="s">
        <v>109</v>
      </c>
      <c r="E289" s="586" t="s">
        <v>1187</v>
      </c>
      <c r="F289" s="586" t="s">
        <v>346</v>
      </c>
      <c r="G289" s="554" t="s">
        <v>581</v>
      </c>
      <c r="H289" s="587"/>
      <c r="I289" s="587" t="s">
        <v>394</v>
      </c>
      <c r="J289" s="583"/>
      <c r="K289" s="554" t="s">
        <v>1205</v>
      </c>
      <c r="L289" s="554"/>
      <c r="M289" s="619" t="s">
        <v>1006</v>
      </c>
      <c r="N289" s="583" t="s">
        <v>2993</v>
      </c>
      <c r="O289" s="583" t="s">
        <v>1220</v>
      </c>
      <c r="P289" s="583"/>
      <c r="Q289" s="583" t="s">
        <v>365</v>
      </c>
      <c r="R289" s="611">
        <v>1</v>
      </c>
      <c r="S289" s="583"/>
      <c r="T289" s="611" t="s">
        <v>3843</v>
      </c>
      <c r="U289" s="583"/>
    </row>
    <row r="290" spans="1:21" ht="33" customHeight="1" x14ac:dyDescent="0.2">
      <c r="A290" s="599" t="s">
        <v>1171</v>
      </c>
      <c r="B290" s="583" t="s">
        <v>586</v>
      </c>
      <c r="C290" s="589">
        <v>148</v>
      </c>
      <c r="D290" s="554" t="s">
        <v>109</v>
      </c>
      <c r="E290" s="586" t="s">
        <v>1188</v>
      </c>
      <c r="F290" s="586" t="s">
        <v>346</v>
      </c>
      <c r="G290" s="554" t="s">
        <v>581</v>
      </c>
      <c r="H290" s="587"/>
      <c r="I290" s="587" t="s">
        <v>517</v>
      </c>
      <c r="J290" s="583"/>
      <c r="K290" s="554" t="s">
        <v>1206</v>
      </c>
      <c r="L290" s="554"/>
      <c r="M290" s="619" t="s">
        <v>1006</v>
      </c>
      <c r="N290" s="583" t="s">
        <v>2993</v>
      </c>
      <c r="O290" s="583" t="s">
        <v>1220</v>
      </c>
      <c r="P290" s="583"/>
      <c r="Q290" s="583" t="s">
        <v>365</v>
      </c>
      <c r="R290" s="611">
        <v>2</v>
      </c>
      <c r="S290" s="583"/>
      <c r="T290" s="611" t="s">
        <v>3834</v>
      </c>
      <c r="U290" s="583"/>
    </row>
    <row r="291" spans="1:21" ht="33" customHeight="1" x14ac:dyDescent="0.2">
      <c r="A291" s="583" t="s">
        <v>1171</v>
      </c>
      <c r="B291" s="583" t="s">
        <v>586</v>
      </c>
      <c r="C291" s="589">
        <v>148</v>
      </c>
      <c r="D291" s="554" t="s">
        <v>109</v>
      </c>
      <c r="E291" s="586" t="s">
        <v>1189</v>
      </c>
      <c r="F291" s="586" t="s">
        <v>346</v>
      </c>
      <c r="G291" s="554" t="s">
        <v>726</v>
      </c>
      <c r="H291" s="587"/>
      <c r="I291" s="587" t="s">
        <v>414</v>
      </c>
      <c r="J291" s="583"/>
      <c r="K291" s="554" t="s">
        <v>1207</v>
      </c>
      <c r="L291" s="554" t="s">
        <v>1208</v>
      </c>
      <c r="M291" s="619" t="s">
        <v>1006</v>
      </c>
      <c r="N291" s="583" t="s">
        <v>2995</v>
      </c>
      <c r="O291" s="583" t="s">
        <v>2174</v>
      </c>
      <c r="P291" s="583" t="s">
        <v>3835</v>
      </c>
      <c r="Q291" s="583"/>
      <c r="R291" s="611">
        <v>0.25800000000000001</v>
      </c>
      <c r="S291" s="583"/>
      <c r="T291" s="611" t="s">
        <v>3834</v>
      </c>
      <c r="U291" s="583"/>
    </row>
    <row r="292" spans="1:21" ht="33" customHeight="1" x14ac:dyDescent="0.2">
      <c r="A292" s="583" t="s">
        <v>1175</v>
      </c>
      <c r="B292" s="576" t="s">
        <v>586</v>
      </c>
      <c r="C292" s="595">
        <v>148</v>
      </c>
      <c r="D292" s="608" t="s">
        <v>109</v>
      </c>
      <c r="E292" s="586" t="s">
        <v>1190</v>
      </c>
      <c r="F292" s="604" t="s">
        <v>353</v>
      </c>
      <c r="G292" s="554" t="s">
        <v>726</v>
      </c>
      <c r="H292" s="365"/>
      <c r="I292" s="609" t="s">
        <v>368</v>
      </c>
      <c r="J292" s="576"/>
      <c r="K292" s="554" t="s">
        <v>1209</v>
      </c>
      <c r="L292" s="608" t="s">
        <v>1210</v>
      </c>
      <c r="M292" s="619" t="s">
        <v>1006</v>
      </c>
      <c r="N292" s="583" t="s">
        <v>2995</v>
      </c>
      <c r="O292" s="583" t="s">
        <v>2174</v>
      </c>
      <c r="P292" s="583" t="s">
        <v>3835</v>
      </c>
      <c r="Q292" s="583"/>
      <c r="R292" s="594">
        <v>0.5</v>
      </c>
      <c r="S292" s="599"/>
      <c r="T292" s="611" t="s">
        <v>3834</v>
      </c>
      <c r="U292" s="583"/>
    </row>
    <row r="293" spans="1:21" ht="33" customHeight="1" x14ac:dyDescent="0.2">
      <c r="A293" s="583" t="s">
        <v>1175</v>
      </c>
      <c r="B293" s="583" t="s">
        <v>586</v>
      </c>
      <c r="C293" s="595">
        <v>148</v>
      </c>
      <c r="D293" s="608" t="s">
        <v>109</v>
      </c>
      <c r="E293" s="586" t="s">
        <v>1191</v>
      </c>
      <c r="F293" s="604" t="s">
        <v>353</v>
      </c>
      <c r="G293" s="554" t="s">
        <v>1198</v>
      </c>
      <c r="H293" s="587"/>
      <c r="I293" s="587" t="s">
        <v>440</v>
      </c>
      <c r="J293" s="583"/>
      <c r="K293" s="554" t="s">
        <v>740</v>
      </c>
      <c r="L293" s="554" t="s">
        <v>1211</v>
      </c>
      <c r="M293" s="619" t="s">
        <v>1006</v>
      </c>
      <c r="N293" s="583" t="s">
        <v>2995</v>
      </c>
      <c r="O293" s="583" t="s">
        <v>2174</v>
      </c>
      <c r="P293" s="583" t="s">
        <v>3844</v>
      </c>
      <c r="Q293" s="583" t="s">
        <v>3907</v>
      </c>
      <c r="R293" s="594">
        <v>1</v>
      </c>
      <c r="S293" s="599"/>
      <c r="T293" s="611" t="s">
        <v>3834</v>
      </c>
      <c r="U293" s="583"/>
    </row>
    <row r="294" spans="1:21" ht="33" customHeight="1" x14ac:dyDescent="0.2">
      <c r="A294" s="583" t="s">
        <v>1175</v>
      </c>
      <c r="B294" s="576" t="s">
        <v>586</v>
      </c>
      <c r="C294" s="595">
        <v>148</v>
      </c>
      <c r="D294" s="608" t="s">
        <v>109</v>
      </c>
      <c r="E294" s="586" t="s">
        <v>1192</v>
      </c>
      <c r="F294" s="604" t="s">
        <v>353</v>
      </c>
      <c r="G294" s="554" t="s">
        <v>726</v>
      </c>
      <c r="H294" s="365"/>
      <c r="I294" s="609" t="s">
        <v>443</v>
      </c>
      <c r="J294" s="576"/>
      <c r="K294" s="554" t="s">
        <v>1212</v>
      </c>
      <c r="L294" s="608" t="s">
        <v>1210</v>
      </c>
      <c r="M294" s="619" t="s">
        <v>1006</v>
      </c>
      <c r="N294" s="583" t="s">
        <v>2993</v>
      </c>
      <c r="O294" s="583" t="s">
        <v>2174</v>
      </c>
      <c r="P294" s="583"/>
      <c r="Q294" s="583" t="s">
        <v>365</v>
      </c>
      <c r="R294" s="594">
        <v>0.5</v>
      </c>
      <c r="S294" s="599"/>
      <c r="T294" s="611" t="s">
        <v>3834</v>
      </c>
      <c r="U294" s="583"/>
    </row>
    <row r="295" spans="1:21" ht="33" customHeight="1" x14ac:dyDescent="0.2">
      <c r="A295" s="583" t="s">
        <v>1175</v>
      </c>
      <c r="B295" s="576" t="s">
        <v>586</v>
      </c>
      <c r="C295" s="595">
        <v>148</v>
      </c>
      <c r="D295" s="608" t="s">
        <v>109</v>
      </c>
      <c r="E295" s="586" t="s">
        <v>1193</v>
      </c>
      <c r="F295" s="604" t="s">
        <v>353</v>
      </c>
      <c r="G295" s="554" t="s">
        <v>1198</v>
      </c>
      <c r="H295" s="587"/>
      <c r="I295" s="609" t="s">
        <v>911</v>
      </c>
      <c r="J295" s="576"/>
      <c r="K295" s="554" t="s">
        <v>912</v>
      </c>
      <c r="L295" s="554" t="s">
        <v>1211</v>
      </c>
      <c r="M295" s="619" t="s">
        <v>1006</v>
      </c>
      <c r="N295" s="583" t="s">
        <v>2995</v>
      </c>
      <c r="O295" s="583" t="s">
        <v>2174</v>
      </c>
      <c r="P295" s="583" t="s">
        <v>3844</v>
      </c>
      <c r="Q295" s="583" t="s">
        <v>3907</v>
      </c>
      <c r="R295" s="594">
        <v>1</v>
      </c>
      <c r="S295" s="599"/>
      <c r="T295" s="611" t="s">
        <v>3834</v>
      </c>
      <c r="U295" s="583"/>
    </row>
    <row r="296" spans="1:21" ht="33" customHeight="1" x14ac:dyDescent="0.2">
      <c r="A296" s="583" t="s">
        <v>1175</v>
      </c>
      <c r="B296" s="576" t="s">
        <v>586</v>
      </c>
      <c r="C296" s="595">
        <v>148</v>
      </c>
      <c r="D296" s="608" t="s">
        <v>109</v>
      </c>
      <c r="E296" s="586" t="s">
        <v>1194</v>
      </c>
      <c r="F296" s="604" t="s">
        <v>353</v>
      </c>
      <c r="G296" s="554"/>
      <c r="H296" s="365"/>
      <c r="I296" s="609" t="s">
        <v>1024</v>
      </c>
      <c r="J296" s="576"/>
      <c r="K296" s="554" t="s">
        <v>1213</v>
      </c>
      <c r="L296" s="364" t="s">
        <v>2</v>
      </c>
      <c r="M296" s="619" t="s">
        <v>1006</v>
      </c>
      <c r="N296" s="583" t="s">
        <v>2993</v>
      </c>
      <c r="O296" s="583" t="s">
        <v>468</v>
      </c>
      <c r="P296" s="622"/>
      <c r="Q296" s="622"/>
      <c r="R296" s="590"/>
      <c r="S296" s="622"/>
      <c r="T296" s="590" t="s">
        <v>3834</v>
      </c>
      <c r="U296" s="622"/>
    </row>
    <row r="297" spans="1:21" ht="33" customHeight="1" x14ac:dyDescent="0.2">
      <c r="A297" s="576" t="s">
        <v>1176</v>
      </c>
      <c r="B297" s="583" t="s">
        <v>586</v>
      </c>
      <c r="C297" s="589">
        <v>148</v>
      </c>
      <c r="D297" s="554" t="s">
        <v>109</v>
      </c>
      <c r="E297" s="586" t="s">
        <v>1195</v>
      </c>
      <c r="F297" s="586" t="s">
        <v>346</v>
      </c>
      <c r="G297" s="554" t="s">
        <v>726</v>
      </c>
      <c r="H297" s="587"/>
      <c r="I297" s="587" t="s">
        <v>1214</v>
      </c>
      <c r="J297" s="583"/>
      <c r="K297" s="554" t="s">
        <v>1215</v>
      </c>
      <c r="L297" s="554" t="s">
        <v>1216</v>
      </c>
      <c r="M297" s="619" t="s">
        <v>1006</v>
      </c>
      <c r="N297" s="583" t="s">
        <v>2995</v>
      </c>
      <c r="O297" s="583" t="s">
        <v>3078</v>
      </c>
      <c r="P297" s="583" t="s">
        <v>3844</v>
      </c>
      <c r="Q297" s="583" t="s">
        <v>3875</v>
      </c>
      <c r="R297" s="611">
        <v>0.25800000000000001</v>
      </c>
      <c r="S297" s="583"/>
      <c r="T297" s="611" t="s">
        <v>3834</v>
      </c>
      <c r="U297" s="583"/>
    </row>
    <row r="298" spans="1:21" ht="33" customHeight="1" x14ac:dyDescent="0.2">
      <c r="A298" s="626" t="s">
        <v>1177</v>
      </c>
      <c r="B298" s="583" t="s">
        <v>365</v>
      </c>
      <c r="C298" s="589">
        <v>148</v>
      </c>
      <c r="D298" s="554" t="s">
        <v>109</v>
      </c>
      <c r="E298" s="586" t="s">
        <v>1196</v>
      </c>
      <c r="F298" s="586" t="s">
        <v>346</v>
      </c>
      <c r="G298" s="554" t="s">
        <v>726</v>
      </c>
      <c r="H298" s="587"/>
      <c r="I298" s="587" t="s">
        <v>426</v>
      </c>
      <c r="J298" s="583"/>
      <c r="K298" s="554" t="s">
        <v>1217</v>
      </c>
      <c r="L298" s="554" t="s">
        <v>1218</v>
      </c>
      <c r="M298" s="619" t="s">
        <v>1006</v>
      </c>
      <c r="N298" s="583" t="s">
        <v>2993</v>
      </c>
      <c r="O298" s="583" t="s">
        <v>462</v>
      </c>
      <c r="P298" s="611"/>
      <c r="Q298" s="583" t="s">
        <v>365</v>
      </c>
      <c r="R298" s="611">
        <v>1</v>
      </c>
      <c r="S298" s="583"/>
      <c r="T298" s="611" t="s">
        <v>3843</v>
      </c>
      <c r="U298" s="583"/>
    </row>
    <row r="299" spans="1:21" ht="33" customHeight="1" x14ac:dyDescent="0.2">
      <c r="A299" s="618" t="s">
        <v>1178</v>
      </c>
      <c r="B299" s="583" t="s">
        <v>586</v>
      </c>
      <c r="C299" s="589">
        <v>148</v>
      </c>
      <c r="D299" s="554" t="s">
        <v>109</v>
      </c>
      <c r="E299" s="586" t="s">
        <v>1197</v>
      </c>
      <c r="F299" s="586" t="s">
        <v>346</v>
      </c>
      <c r="G299" s="554" t="s">
        <v>581</v>
      </c>
      <c r="H299" s="587"/>
      <c r="I299" s="587" t="s">
        <v>426</v>
      </c>
      <c r="J299" s="583"/>
      <c r="K299" s="554" t="s">
        <v>1219</v>
      </c>
      <c r="L299" s="554"/>
      <c r="M299" s="619" t="s">
        <v>1006</v>
      </c>
      <c r="N299" s="583" t="s">
        <v>2993</v>
      </c>
      <c r="O299" s="583" t="s">
        <v>464</v>
      </c>
      <c r="P299" s="611"/>
      <c r="Q299" s="583"/>
      <c r="R299" s="611">
        <v>1</v>
      </c>
      <c r="S299" s="583"/>
      <c r="T299" s="611" t="s">
        <v>3843</v>
      </c>
      <c r="U299" s="583"/>
    </row>
    <row r="300" spans="1:21" ht="33" customHeight="1" x14ac:dyDescent="0.2">
      <c r="A300" s="576" t="s">
        <v>1221</v>
      </c>
      <c r="B300" s="583" t="s">
        <v>365</v>
      </c>
      <c r="C300" s="589">
        <v>148</v>
      </c>
      <c r="D300" s="554" t="s">
        <v>109</v>
      </c>
      <c r="E300" s="586" t="s">
        <v>1225</v>
      </c>
      <c r="F300" s="586" t="s">
        <v>353</v>
      </c>
      <c r="G300" s="554"/>
      <c r="H300" s="587"/>
      <c r="I300" s="587" t="s">
        <v>426</v>
      </c>
      <c r="J300" s="583"/>
      <c r="K300" s="554" t="s">
        <v>1237</v>
      </c>
      <c r="L300" s="554" t="s">
        <v>1238</v>
      </c>
      <c r="M300" s="619" t="s">
        <v>1006</v>
      </c>
      <c r="N300" s="583" t="s">
        <v>2993</v>
      </c>
      <c r="O300" s="583" t="s">
        <v>462</v>
      </c>
      <c r="P300" s="611"/>
      <c r="Q300" s="583"/>
      <c r="R300" s="611">
        <v>1</v>
      </c>
      <c r="S300" s="583"/>
      <c r="T300" s="611" t="s">
        <v>3843</v>
      </c>
      <c r="U300" s="583"/>
    </row>
    <row r="301" spans="1:21" ht="33" customHeight="1" x14ac:dyDescent="0.2">
      <c r="A301" s="599" t="s">
        <v>1171</v>
      </c>
      <c r="B301" s="583" t="s">
        <v>586</v>
      </c>
      <c r="C301" s="589">
        <v>148</v>
      </c>
      <c r="D301" s="554" t="s">
        <v>109</v>
      </c>
      <c r="E301" s="586" t="s">
        <v>1226</v>
      </c>
      <c r="F301" s="586" t="s">
        <v>346</v>
      </c>
      <c r="G301" s="554" t="s">
        <v>726</v>
      </c>
      <c r="H301" s="587"/>
      <c r="I301" s="587" t="s">
        <v>1024</v>
      </c>
      <c r="J301" s="583"/>
      <c r="K301" s="554" t="s">
        <v>1239</v>
      </c>
      <c r="L301" s="554" t="s">
        <v>1240</v>
      </c>
      <c r="M301" s="619" t="s">
        <v>1006</v>
      </c>
      <c r="N301" s="583" t="s">
        <v>2993</v>
      </c>
      <c r="O301" s="583" t="s">
        <v>709</v>
      </c>
      <c r="P301" s="583"/>
      <c r="Q301" s="583" t="s">
        <v>365</v>
      </c>
      <c r="R301" s="611">
        <v>0.25800000000000001</v>
      </c>
      <c r="S301" s="583"/>
      <c r="T301" s="611" t="s">
        <v>3834</v>
      </c>
      <c r="U301" s="583"/>
    </row>
    <row r="302" spans="1:21" ht="33" customHeight="1" x14ac:dyDescent="0.2">
      <c r="A302" s="590" t="s">
        <v>1172</v>
      </c>
      <c r="B302" s="576" t="s">
        <v>1242</v>
      </c>
      <c r="C302" s="595">
        <v>148</v>
      </c>
      <c r="D302" s="608" t="s">
        <v>109</v>
      </c>
      <c r="E302" s="627" t="s">
        <v>3086</v>
      </c>
      <c r="F302" s="624" t="s">
        <v>353</v>
      </c>
      <c r="G302" s="554"/>
      <c r="H302" s="365"/>
      <c r="I302" s="609" t="s">
        <v>1241</v>
      </c>
      <c r="J302" s="576"/>
      <c r="K302" s="554" t="s">
        <v>1243</v>
      </c>
      <c r="L302" s="364" t="s">
        <v>1244</v>
      </c>
      <c r="M302" s="619" t="s">
        <v>1006</v>
      </c>
      <c r="N302" s="583" t="s">
        <v>2995</v>
      </c>
      <c r="O302" s="583" t="s">
        <v>462</v>
      </c>
      <c r="P302" s="622" t="s">
        <v>3844</v>
      </c>
      <c r="Q302" s="622"/>
      <c r="R302" s="611">
        <v>1</v>
      </c>
      <c r="S302" s="583"/>
      <c r="T302" s="611" t="s">
        <v>3843</v>
      </c>
      <c r="U302" s="583"/>
    </row>
    <row r="303" spans="1:21" ht="33" customHeight="1" x14ac:dyDescent="0.2">
      <c r="A303" s="590" t="s">
        <v>1172</v>
      </c>
      <c r="B303" s="576" t="s">
        <v>1242</v>
      </c>
      <c r="C303" s="595">
        <v>148</v>
      </c>
      <c r="D303" s="608" t="s">
        <v>109</v>
      </c>
      <c r="E303" s="627" t="s">
        <v>3087</v>
      </c>
      <c r="F303" s="624" t="s">
        <v>353</v>
      </c>
      <c r="G303" s="554"/>
      <c r="H303" s="365"/>
      <c r="I303" s="609" t="s">
        <v>1241</v>
      </c>
      <c r="J303" s="576"/>
      <c r="K303" s="554" t="s">
        <v>1245</v>
      </c>
      <c r="L303" s="364" t="s">
        <v>1246</v>
      </c>
      <c r="M303" s="619" t="s">
        <v>1006</v>
      </c>
      <c r="N303" s="583" t="s">
        <v>2995</v>
      </c>
      <c r="O303" s="583" t="s">
        <v>464</v>
      </c>
      <c r="P303" s="583" t="s">
        <v>3835</v>
      </c>
      <c r="Q303" s="622"/>
      <c r="R303" s="611">
        <v>1</v>
      </c>
      <c r="S303" s="583"/>
      <c r="T303" s="611" t="s">
        <v>3843</v>
      </c>
      <c r="U303" s="583"/>
    </row>
    <row r="304" spans="1:21" ht="33" customHeight="1" x14ac:dyDescent="0.2">
      <c r="A304" s="590" t="s">
        <v>1172</v>
      </c>
      <c r="B304" s="576" t="s">
        <v>1242</v>
      </c>
      <c r="C304" s="595">
        <v>148</v>
      </c>
      <c r="D304" s="608" t="s">
        <v>109</v>
      </c>
      <c r="E304" s="627" t="s">
        <v>3088</v>
      </c>
      <c r="F304" s="624" t="s">
        <v>346</v>
      </c>
      <c r="G304" s="554"/>
      <c r="H304" s="365"/>
      <c r="I304" s="609" t="s">
        <v>419</v>
      </c>
      <c r="J304" s="576"/>
      <c r="K304" s="554" t="s">
        <v>1247</v>
      </c>
      <c r="L304" s="364" t="s">
        <v>1244</v>
      </c>
      <c r="M304" s="619" t="s">
        <v>1006</v>
      </c>
      <c r="N304" s="583" t="s">
        <v>2995</v>
      </c>
      <c r="O304" s="583" t="s">
        <v>462</v>
      </c>
      <c r="P304" s="622" t="s">
        <v>3836</v>
      </c>
      <c r="Q304" s="622"/>
      <c r="R304" s="611">
        <v>1</v>
      </c>
      <c r="S304" s="583"/>
      <c r="T304" s="611" t="s">
        <v>3843</v>
      </c>
      <c r="U304" s="583"/>
    </row>
    <row r="305" spans="1:21" ht="33" customHeight="1" x14ac:dyDescent="0.2">
      <c r="A305" s="590" t="s">
        <v>1172</v>
      </c>
      <c r="B305" s="576" t="s">
        <v>1248</v>
      </c>
      <c r="C305" s="595">
        <v>148</v>
      </c>
      <c r="D305" s="608" t="s">
        <v>109</v>
      </c>
      <c r="E305" s="627" t="s">
        <v>3089</v>
      </c>
      <c r="F305" s="624" t="s">
        <v>346</v>
      </c>
      <c r="G305" s="554"/>
      <c r="H305" s="365"/>
      <c r="I305" s="609" t="s">
        <v>419</v>
      </c>
      <c r="J305" s="576"/>
      <c r="K305" s="554" t="s">
        <v>1249</v>
      </c>
      <c r="L305" s="364" t="s">
        <v>1246</v>
      </c>
      <c r="M305" s="619" t="s">
        <v>1006</v>
      </c>
      <c r="N305" s="583" t="s">
        <v>2995</v>
      </c>
      <c r="O305" s="583" t="s">
        <v>462</v>
      </c>
      <c r="P305" s="622" t="s">
        <v>3836</v>
      </c>
      <c r="Q305" s="622"/>
      <c r="R305" s="611">
        <v>1</v>
      </c>
      <c r="S305" s="583"/>
      <c r="T305" s="611" t="s">
        <v>3843</v>
      </c>
      <c r="U305" s="583"/>
    </row>
    <row r="306" spans="1:21" ht="33" customHeight="1" x14ac:dyDescent="0.2">
      <c r="A306" s="590" t="s">
        <v>1172</v>
      </c>
      <c r="B306" s="576" t="s">
        <v>1248</v>
      </c>
      <c r="C306" s="595">
        <v>148</v>
      </c>
      <c r="D306" s="608" t="s">
        <v>109</v>
      </c>
      <c r="E306" s="627" t="s">
        <v>3090</v>
      </c>
      <c r="F306" s="624" t="s">
        <v>346</v>
      </c>
      <c r="G306" s="554"/>
      <c r="H306" s="365"/>
      <c r="I306" s="609" t="s">
        <v>419</v>
      </c>
      <c r="J306" s="576"/>
      <c r="K306" s="554" t="s">
        <v>1250</v>
      </c>
      <c r="L306" s="364" t="s">
        <v>832</v>
      </c>
      <c r="M306" s="619" t="s">
        <v>1006</v>
      </c>
      <c r="N306" s="583" t="s">
        <v>2995</v>
      </c>
      <c r="O306" s="583" t="s">
        <v>462</v>
      </c>
      <c r="P306" s="583" t="s">
        <v>3835</v>
      </c>
      <c r="Q306" s="622"/>
      <c r="R306" s="611">
        <v>1</v>
      </c>
      <c r="S306" s="583"/>
      <c r="T306" s="611" t="s">
        <v>3843</v>
      </c>
      <c r="U306" s="583"/>
    </row>
    <row r="307" spans="1:21" ht="33" customHeight="1" x14ac:dyDescent="0.2">
      <c r="A307" s="590" t="s">
        <v>1172</v>
      </c>
      <c r="B307" s="576" t="s">
        <v>1248</v>
      </c>
      <c r="C307" s="595">
        <v>148</v>
      </c>
      <c r="D307" s="608" t="s">
        <v>109</v>
      </c>
      <c r="E307" s="627" t="s">
        <v>3091</v>
      </c>
      <c r="F307" s="624" t="s">
        <v>346</v>
      </c>
      <c r="G307" s="554"/>
      <c r="H307" s="365"/>
      <c r="I307" s="609" t="s">
        <v>419</v>
      </c>
      <c r="J307" s="576"/>
      <c r="K307" s="554" t="s">
        <v>1251</v>
      </c>
      <c r="L307" s="364" t="s">
        <v>95</v>
      </c>
      <c r="M307" s="619" t="s">
        <v>1006</v>
      </c>
      <c r="N307" s="583" t="s">
        <v>2995</v>
      </c>
      <c r="O307" s="583" t="s">
        <v>462</v>
      </c>
      <c r="P307" s="622" t="s">
        <v>3874</v>
      </c>
      <c r="Q307" s="622" t="s">
        <v>3908</v>
      </c>
      <c r="R307" s="611">
        <v>1</v>
      </c>
      <c r="S307" s="583"/>
      <c r="T307" s="611" t="s">
        <v>3843</v>
      </c>
      <c r="U307" s="583"/>
    </row>
    <row r="308" spans="1:21" ht="33" customHeight="1" x14ac:dyDescent="0.2">
      <c r="A308" s="590" t="s">
        <v>1172</v>
      </c>
      <c r="B308" s="576" t="s">
        <v>1248</v>
      </c>
      <c r="C308" s="595">
        <v>148</v>
      </c>
      <c r="D308" s="608" t="s">
        <v>109</v>
      </c>
      <c r="E308" s="627" t="s">
        <v>3092</v>
      </c>
      <c r="F308" s="624" t="s">
        <v>346</v>
      </c>
      <c r="G308" s="554"/>
      <c r="H308" s="365"/>
      <c r="I308" s="609" t="s">
        <v>419</v>
      </c>
      <c r="J308" s="576"/>
      <c r="K308" s="554" t="s">
        <v>1252</v>
      </c>
      <c r="L308" s="364" t="s">
        <v>1253</v>
      </c>
      <c r="M308" s="619" t="s">
        <v>1006</v>
      </c>
      <c r="N308" s="583" t="s">
        <v>2995</v>
      </c>
      <c r="O308" s="583" t="s">
        <v>462</v>
      </c>
      <c r="P308" s="622" t="s">
        <v>3844</v>
      </c>
      <c r="Q308" s="622"/>
      <c r="R308" s="611">
        <v>1</v>
      </c>
      <c r="S308" s="583"/>
      <c r="T308" s="611" t="s">
        <v>3843</v>
      </c>
      <c r="U308" s="583"/>
    </row>
    <row r="309" spans="1:21" ht="33" customHeight="1" x14ac:dyDescent="0.2">
      <c r="A309" s="590"/>
      <c r="B309" s="583" t="s">
        <v>586</v>
      </c>
      <c r="C309" s="589">
        <v>149</v>
      </c>
      <c r="D309" s="554" t="s">
        <v>101</v>
      </c>
      <c r="E309" s="586" t="s">
        <v>1228</v>
      </c>
      <c r="F309" s="586" t="s">
        <v>346</v>
      </c>
      <c r="G309" s="554" t="s">
        <v>345</v>
      </c>
      <c r="H309" s="587"/>
      <c r="I309" s="587" t="s">
        <v>368</v>
      </c>
      <c r="J309" s="583"/>
      <c r="K309" s="554" t="s">
        <v>369</v>
      </c>
      <c r="L309" s="554" t="s">
        <v>370</v>
      </c>
      <c r="M309" s="583" t="s">
        <v>1264</v>
      </c>
      <c r="N309" s="583" t="s">
        <v>2995</v>
      </c>
      <c r="O309" s="583" t="s">
        <v>2174</v>
      </c>
      <c r="P309" s="583" t="s">
        <v>3836</v>
      </c>
      <c r="Q309" s="583" t="s">
        <v>3873</v>
      </c>
      <c r="R309" s="611">
        <v>24</v>
      </c>
      <c r="S309" s="583"/>
      <c r="T309" s="611" t="s">
        <v>3834</v>
      </c>
      <c r="U309" s="583"/>
    </row>
    <row r="310" spans="1:21" ht="33" customHeight="1" x14ac:dyDescent="0.2">
      <c r="A310" s="583" t="s">
        <v>1222</v>
      </c>
      <c r="B310" s="583" t="s">
        <v>365</v>
      </c>
      <c r="C310" s="589">
        <v>149</v>
      </c>
      <c r="D310" s="554" t="s">
        <v>101</v>
      </c>
      <c r="E310" s="586" t="s">
        <v>1229</v>
      </c>
      <c r="F310" s="586" t="s">
        <v>346</v>
      </c>
      <c r="G310" s="554" t="s">
        <v>355</v>
      </c>
      <c r="H310" s="587"/>
      <c r="I310" s="587" t="s">
        <v>374</v>
      </c>
      <c r="J310" s="583"/>
      <c r="K310" s="554" t="s">
        <v>1254</v>
      </c>
      <c r="L310" s="554" t="s">
        <v>1255</v>
      </c>
      <c r="M310" s="583" t="s">
        <v>461</v>
      </c>
      <c r="N310" s="583" t="s">
        <v>2993</v>
      </c>
      <c r="O310" s="583" t="s">
        <v>462</v>
      </c>
      <c r="P310" s="583"/>
      <c r="Q310" s="583"/>
      <c r="R310" s="611"/>
      <c r="S310" s="583"/>
      <c r="T310" s="611" t="s">
        <v>3842</v>
      </c>
      <c r="U310" s="583"/>
    </row>
    <row r="311" spans="1:21" ht="33" customHeight="1" x14ac:dyDescent="0.2">
      <c r="A311" s="590"/>
      <c r="B311" s="583" t="s">
        <v>586</v>
      </c>
      <c r="C311" s="589">
        <v>149</v>
      </c>
      <c r="D311" s="554" t="s">
        <v>101</v>
      </c>
      <c r="E311" s="586" t="s">
        <v>1230</v>
      </c>
      <c r="F311" s="586" t="s">
        <v>346</v>
      </c>
      <c r="G311" s="554" t="s">
        <v>343</v>
      </c>
      <c r="H311" s="587"/>
      <c r="I311" s="587" t="s">
        <v>374</v>
      </c>
      <c r="J311" s="583"/>
      <c r="K311" s="554" t="s">
        <v>894</v>
      </c>
      <c r="L311" s="554" t="s">
        <v>1256</v>
      </c>
      <c r="M311" s="583" t="s">
        <v>1264</v>
      </c>
      <c r="N311" s="583" t="s">
        <v>2995</v>
      </c>
      <c r="O311" s="583" t="s">
        <v>2174</v>
      </c>
      <c r="P311" s="583" t="s">
        <v>3836</v>
      </c>
      <c r="Q311" s="583" t="s">
        <v>3873</v>
      </c>
      <c r="R311" s="611">
        <v>32</v>
      </c>
      <c r="S311" s="583"/>
      <c r="T311" s="611" t="s">
        <v>3834</v>
      </c>
      <c r="U311" s="583"/>
    </row>
    <row r="312" spans="1:21" ht="33" customHeight="1" x14ac:dyDescent="0.2">
      <c r="A312" s="576" t="s">
        <v>1223</v>
      </c>
      <c r="B312" s="583" t="s">
        <v>586</v>
      </c>
      <c r="C312" s="589">
        <v>149</v>
      </c>
      <c r="D312" s="554" t="s">
        <v>101</v>
      </c>
      <c r="E312" s="586" t="s">
        <v>1231</v>
      </c>
      <c r="F312" s="604" t="s">
        <v>349</v>
      </c>
      <c r="G312" s="554"/>
      <c r="H312" s="587" t="s">
        <v>350</v>
      </c>
      <c r="I312" s="587" t="s">
        <v>374</v>
      </c>
      <c r="J312" s="583"/>
      <c r="K312" s="554" t="s">
        <v>1257</v>
      </c>
      <c r="L312" s="554" t="s">
        <v>1258</v>
      </c>
      <c r="M312" s="619" t="s">
        <v>1264</v>
      </c>
      <c r="N312" s="583" t="s">
        <v>2993</v>
      </c>
      <c r="O312" s="583" t="s">
        <v>3093</v>
      </c>
      <c r="P312" s="611"/>
      <c r="Q312" s="583" t="s">
        <v>365</v>
      </c>
      <c r="R312" s="611">
        <v>1000</v>
      </c>
      <c r="S312" s="583"/>
      <c r="T312" s="611" t="s">
        <v>3846</v>
      </c>
      <c r="U312" s="583" t="s">
        <v>3896</v>
      </c>
    </row>
    <row r="313" spans="1:21" ht="33" customHeight="1" x14ac:dyDescent="0.2">
      <c r="A313" s="590"/>
      <c r="B313" s="583" t="s">
        <v>586</v>
      </c>
      <c r="C313" s="589">
        <v>149</v>
      </c>
      <c r="D313" s="554" t="s">
        <v>101</v>
      </c>
      <c r="E313" s="586" t="s">
        <v>1232</v>
      </c>
      <c r="F313" s="586" t="s">
        <v>346</v>
      </c>
      <c r="G313" s="554" t="s">
        <v>3094</v>
      </c>
      <c r="H313" s="587"/>
      <c r="I313" s="587" t="s">
        <v>379</v>
      </c>
      <c r="J313" s="583"/>
      <c r="K313" s="554" t="s">
        <v>380</v>
      </c>
      <c r="L313" s="554" t="s">
        <v>381</v>
      </c>
      <c r="M313" s="619" t="s">
        <v>1264</v>
      </c>
      <c r="N313" s="583" t="s">
        <v>2995</v>
      </c>
      <c r="O313" s="583" t="s">
        <v>462</v>
      </c>
      <c r="P313" s="611"/>
      <c r="Q313" s="583"/>
      <c r="R313" s="611">
        <v>1</v>
      </c>
      <c r="S313" s="583"/>
      <c r="T313" s="611" t="s">
        <v>3842</v>
      </c>
      <c r="U313" s="583"/>
    </row>
    <row r="314" spans="1:21" ht="33" customHeight="1" x14ac:dyDescent="0.2">
      <c r="A314" s="576" t="s">
        <v>1223</v>
      </c>
      <c r="B314" s="583" t="s">
        <v>586</v>
      </c>
      <c r="C314" s="589">
        <v>149</v>
      </c>
      <c r="D314" s="554" t="s">
        <v>101</v>
      </c>
      <c r="E314" s="586" t="s">
        <v>1233</v>
      </c>
      <c r="F314" s="586" t="s">
        <v>353</v>
      </c>
      <c r="G314" s="554"/>
      <c r="H314" s="587"/>
      <c r="I314" s="587" t="s">
        <v>382</v>
      </c>
      <c r="J314" s="583"/>
      <c r="K314" s="554" t="s">
        <v>998</v>
      </c>
      <c r="L314" s="554" t="s">
        <v>1259</v>
      </c>
      <c r="M314" s="619" t="s">
        <v>1264</v>
      </c>
      <c r="N314" s="583" t="s">
        <v>2993</v>
      </c>
      <c r="O314" s="583" t="s">
        <v>462</v>
      </c>
      <c r="P314" s="611"/>
      <c r="Q314" s="583"/>
      <c r="R314" s="611">
        <v>1</v>
      </c>
      <c r="S314" s="583"/>
      <c r="T314" s="611" t="s">
        <v>3843</v>
      </c>
      <c r="U314" s="583"/>
    </row>
    <row r="315" spans="1:21" ht="33" customHeight="1" x14ac:dyDescent="0.2">
      <c r="A315" s="576" t="s">
        <v>1223</v>
      </c>
      <c r="B315" s="583" t="s">
        <v>586</v>
      </c>
      <c r="C315" s="589">
        <v>149</v>
      </c>
      <c r="D315" s="554" t="s">
        <v>101</v>
      </c>
      <c r="E315" s="586" t="s">
        <v>1234</v>
      </c>
      <c r="F315" s="586" t="s">
        <v>353</v>
      </c>
      <c r="G315" s="554"/>
      <c r="H315" s="587"/>
      <c r="I315" s="587" t="s">
        <v>382</v>
      </c>
      <c r="J315" s="583"/>
      <c r="K315" s="554" t="s">
        <v>814</v>
      </c>
      <c r="L315" s="554" t="s">
        <v>1260</v>
      </c>
      <c r="M315" s="619" t="s">
        <v>1264</v>
      </c>
      <c r="N315" s="583" t="s">
        <v>2993</v>
      </c>
      <c r="O315" s="583" t="s">
        <v>462</v>
      </c>
      <c r="P315" s="611"/>
      <c r="Q315" s="583"/>
      <c r="R315" s="611">
        <v>1</v>
      </c>
      <c r="S315" s="583"/>
      <c r="T315" s="611" t="s">
        <v>3843</v>
      </c>
      <c r="U315" s="583"/>
    </row>
    <row r="316" spans="1:21" ht="33" customHeight="1" x14ac:dyDescent="0.2">
      <c r="A316" s="576" t="s">
        <v>1223</v>
      </c>
      <c r="B316" s="583" t="s">
        <v>586</v>
      </c>
      <c r="C316" s="589">
        <v>149</v>
      </c>
      <c r="D316" s="554" t="s">
        <v>101</v>
      </c>
      <c r="E316" s="586" t="s">
        <v>1235</v>
      </c>
      <c r="F316" s="586" t="s">
        <v>353</v>
      </c>
      <c r="G316" s="554"/>
      <c r="H316" s="587"/>
      <c r="I316" s="587" t="s">
        <v>382</v>
      </c>
      <c r="J316" s="583"/>
      <c r="K316" s="554" t="s">
        <v>816</v>
      </c>
      <c r="L316" s="554" t="s">
        <v>1260</v>
      </c>
      <c r="M316" s="619" t="s">
        <v>1264</v>
      </c>
      <c r="N316" s="583" t="s">
        <v>2993</v>
      </c>
      <c r="O316" s="583" t="s">
        <v>462</v>
      </c>
      <c r="P316" s="611"/>
      <c r="Q316" s="583"/>
      <c r="R316" s="611">
        <v>1</v>
      </c>
      <c r="S316" s="583"/>
      <c r="T316" s="611" t="s">
        <v>3843</v>
      </c>
      <c r="U316" s="583"/>
    </row>
    <row r="317" spans="1:21" ht="33" customHeight="1" x14ac:dyDescent="0.2">
      <c r="A317" s="583" t="s">
        <v>1224</v>
      </c>
      <c r="B317" s="615" t="s">
        <v>1261</v>
      </c>
      <c r="C317" s="628">
        <v>149</v>
      </c>
      <c r="D317" s="603" t="s">
        <v>101</v>
      </c>
      <c r="E317" s="596" t="s">
        <v>1236</v>
      </c>
      <c r="F317" s="621" t="s">
        <v>353</v>
      </c>
      <c r="G317" s="603"/>
      <c r="H317" s="617"/>
      <c r="I317" s="617" t="s">
        <v>382</v>
      </c>
      <c r="J317" s="615"/>
      <c r="K317" s="603" t="s">
        <v>1262</v>
      </c>
      <c r="L317" s="603" t="s">
        <v>1263</v>
      </c>
      <c r="M317" s="619" t="s">
        <v>1264</v>
      </c>
      <c r="N317" s="583" t="s">
        <v>2993</v>
      </c>
      <c r="O317" s="583" t="s">
        <v>2174</v>
      </c>
      <c r="P317" s="615"/>
      <c r="Q317" s="615" t="s">
        <v>365</v>
      </c>
      <c r="R317" s="739">
        <v>1</v>
      </c>
      <c r="S317" s="615"/>
      <c r="T317" s="739" t="s">
        <v>3843</v>
      </c>
      <c r="U317" s="615"/>
    </row>
    <row r="318" spans="1:21" ht="33" customHeight="1" x14ac:dyDescent="0.2">
      <c r="A318" s="576" t="s">
        <v>1223</v>
      </c>
      <c r="B318" s="583" t="s">
        <v>586</v>
      </c>
      <c r="C318" s="589">
        <v>149</v>
      </c>
      <c r="D318" s="554" t="s">
        <v>101</v>
      </c>
      <c r="E318" s="586" t="s">
        <v>1271</v>
      </c>
      <c r="F318" s="604" t="s">
        <v>349</v>
      </c>
      <c r="G318" s="554" t="s">
        <v>3095</v>
      </c>
      <c r="H318" s="587" t="s">
        <v>1295</v>
      </c>
      <c r="I318" s="587" t="s">
        <v>394</v>
      </c>
      <c r="J318" s="583"/>
      <c r="K318" s="554" t="s">
        <v>1296</v>
      </c>
      <c r="L318" s="554" t="s">
        <v>102</v>
      </c>
      <c r="M318" s="619" t="s">
        <v>1264</v>
      </c>
      <c r="N318" s="583" t="s">
        <v>2993</v>
      </c>
      <c r="O318" s="583" t="s">
        <v>2174</v>
      </c>
      <c r="P318" s="611"/>
      <c r="Q318" s="583" t="s">
        <v>365</v>
      </c>
      <c r="R318" s="611">
        <v>1</v>
      </c>
      <c r="S318" s="583"/>
      <c r="T318" s="611" t="s">
        <v>3843</v>
      </c>
      <c r="U318" s="583" t="s">
        <v>3909</v>
      </c>
    </row>
    <row r="319" spans="1:21" ht="33" customHeight="1" x14ac:dyDescent="0.2">
      <c r="A319" s="576" t="s">
        <v>1223</v>
      </c>
      <c r="B319" s="583" t="s">
        <v>586</v>
      </c>
      <c r="C319" s="589">
        <v>149</v>
      </c>
      <c r="D319" s="554" t="s">
        <v>101</v>
      </c>
      <c r="E319" s="586" t="s">
        <v>1272</v>
      </c>
      <c r="F319" s="586" t="s">
        <v>353</v>
      </c>
      <c r="G319" s="554"/>
      <c r="H319" s="587" t="s">
        <v>360</v>
      </c>
      <c r="I319" s="587" t="s">
        <v>517</v>
      </c>
      <c r="J319" s="583"/>
      <c r="K319" s="554" t="s">
        <v>1297</v>
      </c>
      <c r="L319" s="554" t="s">
        <v>1298</v>
      </c>
      <c r="M319" s="619" t="s">
        <v>1264</v>
      </c>
      <c r="N319" s="583" t="s">
        <v>2993</v>
      </c>
      <c r="O319" s="583" t="s">
        <v>3096</v>
      </c>
      <c r="P319" s="611"/>
      <c r="Q319" s="583" t="s">
        <v>365</v>
      </c>
      <c r="R319" s="611">
        <v>2</v>
      </c>
      <c r="S319" s="583"/>
      <c r="T319" s="611" t="s">
        <v>3843</v>
      </c>
      <c r="U319" s="583"/>
    </row>
    <row r="320" spans="1:21" ht="33" customHeight="1" x14ac:dyDescent="0.2">
      <c r="A320" s="583" t="s">
        <v>1266</v>
      </c>
      <c r="B320" s="583" t="s">
        <v>1242</v>
      </c>
      <c r="C320" s="613">
        <v>149</v>
      </c>
      <c r="D320" s="597" t="s">
        <v>101</v>
      </c>
      <c r="E320" s="596" t="s">
        <v>1273</v>
      </c>
      <c r="F320" s="596" t="s">
        <v>346</v>
      </c>
      <c r="G320" s="554"/>
      <c r="H320" s="598"/>
      <c r="I320" s="598" t="s">
        <v>419</v>
      </c>
      <c r="J320" s="583"/>
      <c r="K320" s="554" t="s">
        <v>1299</v>
      </c>
      <c r="L320" s="597" t="s">
        <v>95</v>
      </c>
      <c r="M320" s="619" t="s">
        <v>1264</v>
      </c>
      <c r="N320" s="583" t="s">
        <v>2995</v>
      </c>
      <c r="O320" s="583" t="s">
        <v>3075</v>
      </c>
      <c r="P320" s="599" t="s">
        <v>3877</v>
      </c>
      <c r="Q320" s="599" t="s">
        <v>3910</v>
      </c>
      <c r="R320" s="594">
        <v>1</v>
      </c>
      <c r="S320" s="599"/>
      <c r="T320" s="594" t="s">
        <v>3843</v>
      </c>
      <c r="U320" s="599"/>
    </row>
    <row r="321" spans="1:21" ht="33" customHeight="1" x14ac:dyDescent="0.2">
      <c r="A321" s="583" t="s">
        <v>1266</v>
      </c>
      <c r="B321" s="583" t="s">
        <v>1242</v>
      </c>
      <c r="C321" s="613">
        <v>149</v>
      </c>
      <c r="D321" s="597" t="s">
        <v>101</v>
      </c>
      <c r="E321" s="596" t="s">
        <v>1274</v>
      </c>
      <c r="F321" s="596" t="s">
        <v>346</v>
      </c>
      <c r="G321" s="554"/>
      <c r="H321" s="598"/>
      <c r="I321" s="598" t="s">
        <v>419</v>
      </c>
      <c r="J321" s="583"/>
      <c r="K321" s="554" t="s">
        <v>1299</v>
      </c>
      <c r="L321" s="597" t="s">
        <v>95</v>
      </c>
      <c r="M321" s="619" t="s">
        <v>1264</v>
      </c>
      <c r="N321" s="583" t="s">
        <v>2995</v>
      </c>
      <c r="O321" s="583" t="s">
        <v>3075</v>
      </c>
      <c r="P321" s="599" t="s">
        <v>3878</v>
      </c>
      <c r="Q321" s="599" t="s">
        <v>3911</v>
      </c>
      <c r="R321" s="594">
        <v>1</v>
      </c>
      <c r="S321" s="599"/>
      <c r="T321" s="594" t="s">
        <v>3843</v>
      </c>
      <c r="U321" s="599"/>
    </row>
    <row r="322" spans="1:21" ht="33" customHeight="1" x14ac:dyDescent="0.2">
      <c r="A322" s="583" t="s">
        <v>1266</v>
      </c>
      <c r="B322" s="583" t="s">
        <v>1242</v>
      </c>
      <c r="C322" s="613">
        <v>149</v>
      </c>
      <c r="D322" s="597" t="s">
        <v>101</v>
      </c>
      <c r="E322" s="596" t="s">
        <v>1275</v>
      </c>
      <c r="F322" s="596" t="s">
        <v>346</v>
      </c>
      <c r="G322" s="554"/>
      <c r="H322" s="598"/>
      <c r="I322" s="598" t="s">
        <v>419</v>
      </c>
      <c r="J322" s="583"/>
      <c r="K322" s="554" t="s">
        <v>1299</v>
      </c>
      <c r="L322" s="597" t="s">
        <v>95</v>
      </c>
      <c r="M322" s="619" t="s">
        <v>1264</v>
      </c>
      <c r="N322" s="583" t="s">
        <v>2995</v>
      </c>
      <c r="O322" s="583" t="s">
        <v>3075</v>
      </c>
      <c r="P322" s="599" t="s">
        <v>3881</v>
      </c>
      <c r="Q322" s="599" t="s">
        <v>3882</v>
      </c>
      <c r="R322" s="594">
        <v>1</v>
      </c>
      <c r="S322" s="599"/>
      <c r="T322" s="594" t="s">
        <v>3843</v>
      </c>
      <c r="U322" s="599"/>
    </row>
    <row r="323" spans="1:21" ht="33" customHeight="1" x14ac:dyDescent="0.2">
      <c r="A323" s="583" t="s">
        <v>1266</v>
      </c>
      <c r="B323" s="583" t="s">
        <v>1242</v>
      </c>
      <c r="C323" s="613">
        <v>149</v>
      </c>
      <c r="D323" s="597" t="s">
        <v>101</v>
      </c>
      <c r="E323" s="596" t="s">
        <v>1276</v>
      </c>
      <c r="F323" s="596" t="s">
        <v>349</v>
      </c>
      <c r="G323" s="554"/>
      <c r="H323" s="598"/>
      <c r="I323" s="598" t="s">
        <v>419</v>
      </c>
      <c r="J323" s="583"/>
      <c r="K323" s="554" t="s">
        <v>1300</v>
      </c>
      <c r="L323" s="597" t="s">
        <v>828</v>
      </c>
      <c r="M323" s="619" t="s">
        <v>1264</v>
      </c>
      <c r="N323" s="583" t="s">
        <v>2995</v>
      </c>
      <c r="O323" s="583" t="s">
        <v>3075</v>
      </c>
      <c r="P323" s="599" t="s">
        <v>3844</v>
      </c>
      <c r="Q323" s="599" t="s">
        <v>3912</v>
      </c>
      <c r="R323" s="594">
        <v>1</v>
      </c>
      <c r="S323" s="599"/>
      <c r="T323" s="594" t="s">
        <v>3843</v>
      </c>
      <c r="U323" s="599"/>
    </row>
    <row r="324" spans="1:21" ht="33" customHeight="1" x14ac:dyDescent="0.2">
      <c r="A324" s="583" t="s">
        <v>1266</v>
      </c>
      <c r="B324" s="583" t="s">
        <v>1242</v>
      </c>
      <c r="C324" s="613">
        <v>149</v>
      </c>
      <c r="D324" s="597" t="s">
        <v>101</v>
      </c>
      <c r="E324" s="596" t="s">
        <v>1277</v>
      </c>
      <c r="F324" s="596" t="s">
        <v>349</v>
      </c>
      <c r="G324" s="554"/>
      <c r="H324" s="598"/>
      <c r="I324" s="598" t="s">
        <v>419</v>
      </c>
      <c r="J324" s="583"/>
      <c r="K324" s="554" t="s">
        <v>1301</v>
      </c>
      <c r="L324" s="597" t="s">
        <v>1302</v>
      </c>
      <c r="M324" s="619" t="s">
        <v>1264</v>
      </c>
      <c r="N324" s="583" t="s">
        <v>2995</v>
      </c>
      <c r="O324" s="583" t="s">
        <v>462</v>
      </c>
      <c r="P324" s="583" t="s">
        <v>3835</v>
      </c>
      <c r="Q324" s="599" t="s">
        <v>3913</v>
      </c>
      <c r="R324" s="594">
        <v>1</v>
      </c>
      <c r="S324" s="599"/>
      <c r="T324" s="594" t="s">
        <v>3843</v>
      </c>
      <c r="U324" s="599"/>
    </row>
    <row r="325" spans="1:21" ht="33" customHeight="1" x14ac:dyDescent="0.2">
      <c r="A325" s="576" t="s">
        <v>1266</v>
      </c>
      <c r="B325" s="583" t="s">
        <v>1242</v>
      </c>
      <c r="C325" s="595">
        <v>149</v>
      </c>
      <c r="D325" s="364" t="s">
        <v>101</v>
      </c>
      <c r="E325" s="624" t="s">
        <v>1278</v>
      </c>
      <c r="F325" s="624" t="s">
        <v>353</v>
      </c>
      <c r="G325" s="554"/>
      <c r="H325" s="365"/>
      <c r="I325" s="365" t="s">
        <v>419</v>
      </c>
      <c r="J325" s="583"/>
      <c r="K325" s="554" t="s">
        <v>1303</v>
      </c>
      <c r="L325" s="364" t="s">
        <v>1304</v>
      </c>
      <c r="M325" s="619" t="s">
        <v>1264</v>
      </c>
      <c r="N325" s="583" t="s">
        <v>2995</v>
      </c>
      <c r="O325" s="583" t="s">
        <v>462</v>
      </c>
      <c r="P325" s="583" t="s">
        <v>3835</v>
      </c>
      <c r="Q325" s="622" t="s">
        <v>3913</v>
      </c>
      <c r="R325" s="590">
        <v>1</v>
      </c>
      <c r="S325" s="622"/>
      <c r="T325" s="590" t="s">
        <v>3843</v>
      </c>
      <c r="U325" s="622"/>
    </row>
    <row r="326" spans="1:21" ht="33" customHeight="1" x14ac:dyDescent="0.2">
      <c r="A326" s="576" t="s">
        <v>1266</v>
      </c>
      <c r="B326" s="583" t="s">
        <v>1242</v>
      </c>
      <c r="C326" s="595">
        <v>149</v>
      </c>
      <c r="D326" s="364" t="s">
        <v>101</v>
      </c>
      <c r="E326" s="624" t="s">
        <v>1279</v>
      </c>
      <c r="F326" s="624" t="s">
        <v>353</v>
      </c>
      <c r="G326" s="554"/>
      <c r="H326" s="365"/>
      <c r="I326" s="365" t="s">
        <v>419</v>
      </c>
      <c r="J326" s="583"/>
      <c r="K326" s="554" t="s">
        <v>1305</v>
      </c>
      <c r="L326" s="364" t="s">
        <v>1068</v>
      </c>
      <c r="M326" s="619" t="s">
        <v>1264</v>
      </c>
      <c r="N326" s="583" t="s">
        <v>2995</v>
      </c>
      <c r="O326" s="583" t="s">
        <v>2174</v>
      </c>
      <c r="P326" s="622" t="s">
        <v>3877</v>
      </c>
      <c r="Q326" s="622" t="s">
        <v>3910</v>
      </c>
      <c r="R326" s="590">
        <v>1</v>
      </c>
      <c r="S326" s="622"/>
      <c r="T326" s="590" t="s">
        <v>3843</v>
      </c>
      <c r="U326" s="622"/>
    </row>
    <row r="327" spans="1:21" ht="33" customHeight="1" x14ac:dyDescent="0.2">
      <c r="A327" s="576" t="s">
        <v>1266</v>
      </c>
      <c r="B327" s="583" t="s">
        <v>1242</v>
      </c>
      <c r="C327" s="595">
        <v>149</v>
      </c>
      <c r="D327" s="364" t="s">
        <v>101</v>
      </c>
      <c r="E327" s="624" t="s">
        <v>1280</v>
      </c>
      <c r="F327" s="624" t="s">
        <v>353</v>
      </c>
      <c r="G327" s="554"/>
      <c r="H327" s="365"/>
      <c r="I327" s="365" t="s">
        <v>419</v>
      </c>
      <c r="J327" s="583"/>
      <c r="K327" s="554" t="s">
        <v>1306</v>
      </c>
      <c r="L327" s="364" t="s">
        <v>1307</v>
      </c>
      <c r="M327" s="619" t="s">
        <v>1264</v>
      </c>
      <c r="N327" s="583" t="s">
        <v>2995</v>
      </c>
      <c r="O327" s="583" t="s">
        <v>462</v>
      </c>
      <c r="P327" s="583" t="s">
        <v>3835</v>
      </c>
      <c r="Q327" s="622"/>
      <c r="R327" s="590">
        <v>1</v>
      </c>
      <c r="S327" s="622"/>
      <c r="T327" s="590" t="s">
        <v>3843</v>
      </c>
      <c r="U327" s="622"/>
    </row>
    <row r="328" spans="1:21" ht="33" customHeight="1" x14ac:dyDescent="0.2">
      <c r="A328" s="590"/>
      <c r="B328" s="583" t="s">
        <v>365</v>
      </c>
      <c r="C328" s="589">
        <v>149</v>
      </c>
      <c r="D328" s="554" t="s">
        <v>101</v>
      </c>
      <c r="E328" s="586" t="s">
        <v>1281</v>
      </c>
      <c r="F328" s="586" t="s">
        <v>346</v>
      </c>
      <c r="G328" s="554" t="s">
        <v>581</v>
      </c>
      <c r="H328" s="587"/>
      <c r="I328" s="587" t="s">
        <v>423</v>
      </c>
      <c r="J328" s="583"/>
      <c r="K328" s="554" t="s">
        <v>1308</v>
      </c>
      <c r="L328" s="554" t="s">
        <v>1309</v>
      </c>
      <c r="M328" s="583" t="s">
        <v>1264</v>
      </c>
      <c r="N328" s="583" t="s">
        <v>2993</v>
      </c>
      <c r="O328" s="583" t="s">
        <v>2174</v>
      </c>
      <c r="P328" s="611"/>
      <c r="Q328" s="583" t="s">
        <v>365</v>
      </c>
      <c r="R328" s="611">
        <v>2</v>
      </c>
      <c r="S328" s="583"/>
      <c r="T328" s="611" t="s">
        <v>3834</v>
      </c>
      <c r="U328" s="583"/>
    </row>
    <row r="329" spans="1:21" ht="33" customHeight="1" x14ac:dyDescent="0.2">
      <c r="A329" s="594"/>
      <c r="B329" s="583" t="s">
        <v>586</v>
      </c>
      <c r="C329" s="589">
        <v>149</v>
      </c>
      <c r="D329" s="554" t="s">
        <v>101</v>
      </c>
      <c r="E329" s="586" t="s">
        <v>1282</v>
      </c>
      <c r="F329" s="586" t="s">
        <v>346</v>
      </c>
      <c r="G329" s="554" t="s">
        <v>3097</v>
      </c>
      <c r="H329" s="587"/>
      <c r="I329" s="587" t="s">
        <v>423</v>
      </c>
      <c r="J329" s="583"/>
      <c r="K329" s="554" t="s">
        <v>1310</v>
      </c>
      <c r="L329" s="554" t="s">
        <v>102</v>
      </c>
      <c r="M329" s="619" t="s">
        <v>1264</v>
      </c>
      <c r="N329" s="583" t="s">
        <v>2993</v>
      </c>
      <c r="O329" s="583" t="s">
        <v>2174</v>
      </c>
      <c r="P329" s="611"/>
      <c r="Q329" s="583"/>
      <c r="R329" s="611">
        <v>10</v>
      </c>
      <c r="S329" s="583"/>
      <c r="T329" s="611" t="s">
        <v>3834</v>
      </c>
      <c r="U329" s="583"/>
    </row>
    <row r="330" spans="1:21" ht="33" customHeight="1" x14ac:dyDescent="0.2">
      <c r="A330" s="593" t="s">
        <v>1267</v>
      </c>
      <c r="B330" s="583" t="s">
        <v>365</v>
      </c>
      <c r="C330" s="589">
        <v>149</v>
      </c>
      <c r="D330" s="554" t="s">
        <v>101</v>
      </c>
      <c r="E330" s="586" t="s">
        <v>1283</v>
      </c>
      <c r="F330" s="586" t="s">
        <v>346</v>
      </c>
      <c r="G330" s="554" t="s">
        <v>344</v>
      </c>
      <c r="H330" s="587"/>
      <c r="I330" s="587" t="s">
        <v>426</v>
      </c>
      <c r="J330" s="583"/>
      <c r="K330" s="554" t="s">
        <v>1311</v>
      </c>
      <c r="L330" s="554" t="s">
        <v>1312</v>
      </c>
      <c r="M330" s="583" t="s">
        <v>704</v>
      </c>
      <c r="N330" s="583" t="s">
        <v>2993</v>
      </c>
      <c r="O330" s="583" t="s">
        <v>462</v>
      </c>
      <c r="P330" s="611"/>
      <c r="Q330" s="583" t="s">
        <v>365</v>
      </c>
      <c r="R330" s="611">
        <v>1</v>
      </c>
      <c r="S330" s="583"/>
      <c r="T330" s="611" t="s">
        <v>3843</v>
      </c>
      <c r="U330" s="583"/>
    </row>
    <row r="331" spans="1:21" ht="33" customHeight="1" x14ac:dyDescent="0.2">
      <c r="A331" s="593" t="s">
        <v>1268</v>
      </c>
      <c r="B331" s="583" t="s">
        <v>365</v>
      </c>
      <c r="C331" s="589">
        <v>149</v>
      </c>
      <c r="D331" s="554" t="s">
        <v>101</v>
      </c>
      <c r="E331" s="586" t="s">
        <v>1284</v>
      </c>
      <c r="F331" s="586" t="s">
        <v>346</v>
      </c>
      <c r="G331" s="554" t="s">
        <v>355</v>
      </c>
      <c r="H331" s="587"/>
      <c r="I331" s="587" t="s">
        <v>426</v>
      </c>
      <c r="J331" s="583"/>
      <c r="K331" s="554" t="s">
        <v>1311</v>
      </c>
      <c r="L331" s="554" t="s">
        <v>102</v>
      </c>
      <c r="M331" s="583" t="s">
        <v>704</v>
      </c>
      <c r="N331" s="583" t="s">
        <v>2993</v>
      </c>
      <c r="O331" s="583" t="s">
        <v>3098</v>
      </c>
      <c r="P331" s="611"/>
      <c r="Q331" s="583" t="s">
        <v>365</v>
      </c>
      <c r="R331" s="611">
        <v>1</v>
      </c>
      <c r="S331" s="583"/>
      <c r="T331" s="611" t="s">
        <v>3843</v>
      </c>
      <c r="U331" s="583"/>
    </row>
    <row r="332" spans="1:21" ht="33" customHeight="1" x14ac:dyDescent="0.2">
      <c r="A332" s="576" t="s">
        <v>1223</v>
      </c>
      <c r="B332" s="583" t="s">
        <v>586</v>
      </c>
      <c r="C332" s="589">
        <v>149</v>
      </c>
      <c r="D332" s="554" t="s">
        <v>101</v>
      </c>
      <c r="E332" s="586" t="s">
        <v>1285</v>
      </c>
      <c r="F332" s="604" t="s">
        <v>349</v>
      </c>
      <c r="G332" s="554" t="s">
        <v>3099</v>
      </c>
      <c r="H332" s="587" t="s">
        <v>1295</v>
      </c>
      <c r="I332" s="587" t="s">
        <v>426</v>
      </c>
      <c r="J332" s="583"/>
      <c r="K332" s="554" t="s">
        <v>1313</v>
      </c>
      <c r="L332" s="554" t="s">
        <v>1314</v>
      </c>
      <c r="M332" s="619" t="s">
        <v>1264</v>
      </c>
      <c r="N332" s="583" t="s">
        <v>2993</v>
      </c>
      <c r="O332" s="583" t="s">
        <v>2174</v>
      </c>
      <c r="P332" s="611"/>
      <c r="Q332" s="583" t="s">
        <v>365</v>
      </c>
      <c r="R332" s="611">
        <v>1</v>
      </c>
      <c r="S332" s="583"/>
      <c r="T332" s="611" t="s">
        <v>3843</v>
      </c>
      <c r="U332" s="583"/>
    </row>
    <row r="333" spans="1:21" ht="33" customHeight="1" x14ac:dyDescent="0.2">
      <c r="A333" s="576" t="s">
        <v>1269</v>
      </c>
      <c r="B333" s="583" t="s">
        <v>586</v>
      </c>
      <c r="C333" s="589">
        <v>149</v>
      </c>
      <c r="D333" s="554" t="s">
        <v>101</v>
      </c>
      <c r="E333" s="586" t="s">
        <v>1286</v>
      </c>
      <c r="F333" s="604" t="s">
        <v>349</v>
      </c>
      <c r="G333" s="554" t="s">
        <v>581</v>
      </c>
      <c r="H333" s="587" t="s">
        <v>1295</v>
      </c>
      <c r="I333" s="587" t="s">
        <v>426</v>
      </c>
      <c r="J333" s="583"/>
      <c r="K333" s="554" t="s">
        <v>1315</v>
      </c>
      <c r="L333" s="554" t="s">
        <v>1316</v>
      </c>
      <c r="M333" s="619" t="s">
        <v>1264</v>
      </c>
      <c r="N333" s="583" t="s">
        <v>2993</v>
      </c>
      <c r="O333" s="583" t="s">
        <v>1110</v>
      </c>
      <c r="P333" s="583"/>
      <c r="Q333" s="583" t="s">
        <v>365</v>
      </c>
      <c r="R333" s="611">
        <v>1</v>
      </c>
      <c r="S333" s="583"/>
      <c r="T333" s="611" t="s">
        <v>3843</v>
      </c>
      <c r="U333" s="583"/>
    </row>
    <row r="334" spans="1:21" ht="33" customHeight="1" x14ac:dyDescent="0.2">
      <c r="A334" s="576" t="s">
        <v>1223</v>
      </c>
      <c r="B334" s="583" t="s">
        <v>586</v>
      </c>
      <c r="C334" s="589">
        <v>149</v>
      </c>
      <c r="D334" s="554" t="s">
        <v>101</v>
      </c>
      <c r="E334" s="586" t="s">
        <v>1287</v>
      </c>
      <c r="F334" s="586" t="s">
        <v>353</v>
      </c>
      <c r="G334" s="554"/>
      <c r="H334" s="587" t="s">
        <v>1295</v>
      </c>
      <c r="I334" s="587" t="s">
        <v>426</v>
      </c>
      <c r="J334" s="583"/>
      <c r="K334" s="554" t="s">
        <v>1317</v>
      </c>
      <c r="L334" s="554" t="s">
        <v>1260</v>
      </c>
      <c r="M334" s="619" t="s">
        <v>1264</v>
      </c>
      <c r="N334" s="583" t="s">
        <v>2993</v>
      </c>
      <c r="O334" s="583" t="s">
        <v>462</v>
      </c>
      <c r="P334" s="611"/>
      <c r="Q334" s="583" t="s">
        <v>365</v>
      </c>
      <c r="R334" s="611">
        <v>1</v>
      </c>
      <c r="S334" s="583"/>
      <c r="T334" s="611" t="s">
        <v>3843</v>
      </c>
      <c r="U334" s="583"/>
    </row>
    <row r="335" spans="1:21" ht="33" customHeight="1" x14ac:dyDescent="0.2">
      <c r="A335" s="576" t="s">
        <v>1223</v>
      </c>
      <c r="B335" s="583" t="s">
        <v>586</v>
      </c>
      <c r="C335" s="589">
        <v>149</v>
      </c>
      <c r="D335" s="554" t="s">
        <v>101</v>
      </c>
      <c r="E335" s="586" t="s">
        <v>1288</v>
      </c>
      <c r="F335" s="604" t="s">
        <v>349</v>
      </c>
      <c r="G335" s="554"/>
      <c r="H335" s="608" t="s">
        <v>3008</v>
      </c>
      <c r="I335" s="587" t="s">
        <v>426</v>
      </c>
      <c r="J335" s="583"/>
      <c r="K335" s="554" t="s">
        <v>1318</v>
      </c>
      <c r="L335" s="554" t="s">
        <v>1319</v>
      </c>
      <c r="M335" s="619" t="s">
        <v>1264</v>
      </c>
      <c r="N335" s="583" t="s">
        <v>2995</v>
      </c>
      <c r="O335" s="583" t="s">
        <v>462</v>
      </c>
      <c r="P335" s="583" t="s">
        <v>3835</v>
      </c>
      <c r="Q335" s="583"/>
      <c r="R335" s="611">
        <v>1</v>
      </c>
      <c r="S335" s="583"/>
      <c r="T335" s="611" t="s">
        <v>3843</v>
      </c>
      <c r="U335" s="583"/>
    </row>
    <row r="336" spans="1:21" ht="33" customHeight="1" x14ac:dyDescent="0.2">
      <c r="A336" s="576" t="s">
        <v>1223</v>
      </c>
      <c r="B336" s="583" t="s">
        <v>586</v>
      </c>
      <c r="C336" s="589">
        <v>149</v>
      </c>
      <c r="D336" s="554" t="s">
        <v>101</v>
      </c>
      <c r="E336" s="586" t="s">
        <v>1289</v>
      </c>
      <c r="F336" s="604" t="s">
        <v>349</v>
      </c>
      <c r="G336" s="554"/>
      <c r="H336" s="587" t="s">
        <v>350</v>
      </c>
      <c r="I336" s="587" t="s">
        <v>426</v>
      </c>
      <c r="J336" s="583"/>
      <c r="K336" s="554" t="s">
        <v>1320</v>
      </c>
      <c r="L336" s="554" t="s">
        <v>1260</v>
      </c>
      <c r="M336" s="619" t="s">
        <v>1264</v>
      </c>
      <c r="N336" s="583" t="s">
        <v>2995</v>
      </c>
      <c r="O336" s="583" t="s">
        <v>462</v>
      </c>
      <c r="P336" s="583" t="s">
        <v>3835</v>
      </c>
      <c r="Q336" s="583"/>
      <c r="R336" s="611">
        <v>1</v>
      </c>
      <c r="S336" s="583"/>
      <c r="T336" s="611" t="s">
        <v>3843</v>
      </c>
      <c r="U336" s="583"/>
    </row>
    <row r="337" spans="1:21" ht="33" customHeight="1" x14ac:dyDescent="0.2">
      <c r="A337" s="576" t="s">
        <v>1270</v>
      </c>
      <c r="B337" s="583" t="s">
        <v>586</v>
      </c>
      <c r="C337" s="589">
        <v>149</v>
      </c>
      <c r="D337" s="554" t="s">
        <v>101</v>
      </c>
      <c r="E337" s="586" t="s">
        <v>1290</v>
      </c>
      <c r="F337" s="586" t="s">
        <v>346</v>
      </c>
      <c r="G337" s="554" t="s">
        <v>3047</v>
      </c>
      <c r="H337" s="587"/>
      <c r="I337" s="587" t="s">
        <v>440</v>
      </c>
      <c r="J337" s="583"/>
      <c r="K337" s="554" t="s">
        <v>973</v>
      </c>
      <c r="L337" s="554" t="s">
        <v>970</v>
      </c>
      <c r="M337" s="583" t="s">
        <v>1264</v>
      </c>
      <c r="N337" s="583" t="s">
        <v>2995</v>
      </c>
      <c r="O337" s="583" t="s">
        <v>2174</v>
      </c>
      <c r="P337" s="583" t="s">
        <v>3836</v>
      </c>
      <c r="Q337" s="583" t="s">
        <v>3873</v>
      </c>
      <c r="R337" s="611">
        <v>0.22</v>
      </c>
      <c r="S337" s="583"/>
      <c r="T337" s="611" t="s">
        <v>3834</v>
      </c>
      <c r="U337" s="583"/>
    </row>
    <row r="338" spans="1:21" ht="33" customHeight="1" x14ac:dyDescent="0.2">
      <c r="A338" s="590"/>
      <c r="B338" s="583" t="s">
        <v>586</v>
      </c>
      <c r="C338" s="589">
        <v>149</v>
      </c>
      <c r="D338" s="554" t="s">
        <v>101</v>
      </c>
      <c r="E338" s="586" t="s">
        <v>1291</v>
      </c>
      <c r="F338" s="586" t="s">
        <v>346</v>
      </c>
      <c r="G338" s="554" t="s">
        <v>345</v>
      </c>
      <c r="H338" s="587"/>
      <c r="I338" s="587" t="s">
        <v>440</v>
      </c>
      <c r="J338" s="583"/>
      <c r="K338" s="554" t="s">
        <v>969</v>
      </c>
      <c r="L338" s="554" t="s">
        <v>970</v>
      </c>
      <c r="M338" s="583" t="s">
        <v>1264</v>
      </c>
      <c r="N338" s="583" t="s">
        <v>2995</v>
      </c>
      <c r="O338" s="583" t="s">
        <v>2174</v>
      </c>
      <c r="P338" s="583" t="s">
        <v>3836</v>
      </c>
      <c r="Q338" s="583" t="s">
        <v>3873</v>
      </c>
      <c r="R338" s="611">
        <v>3</v>
      </c>
      <c r="S338" s="583"/>
      <c r="T338" s="611" t="s">
        <v>3834</v>
      </c>
      <c r="U338" s="583"/>
    </row>
    <row r="339" spans="1:21" ht="33" customHeight="1" x14ac:dyDescent="0.2">
      <c r="A339" s="590"/>
      <c r="B339" s="583" t="s">
        <v>586</v>
      </c>
      <c r="C339" s="589">
        <v>149</v>
      </c>
      <c r="D339" s="554" t="s">
        <v>101</v>
      </c>
      <c r="E339" s="586" t="s">
        <v>1292</v>
      </c>
      <c r="F339" s="586" t="s">
        <v>346</v>
      </c>
      <c r="G339" s="554" t="s">
        <v>344</v>
      </c>
      <c r="H339" s="587"/>
      <c r="I339" s="587" t="s">
        <v>443</v>
      </c>
      <c r="J339" s="583"/>
      <c r="K339" s="554" t="s">
        <v>841</v>
      </c>
      <c r="L339" s="554" t="s">
        <v>1321</v>
      </c>
      <c r="M339" s="583" t="s">
        <v>1264</v>
      </c>
      <c r="N339" s="583" t="s">
        <v>2995</v>
      </c>
      <c r="O339" s="583" t="s">
        <v>2174</v>
      </c>
      <c r="P339" s="583" t="s">
        <v>3844</v>
      </c>
      <c r="Q339" s="583" t="s">
        <v>3875</v>
      </c>
      <c r="R339" s="611">
        <v>4.3</v>
      </c>
      <c r="S339" s="583"/>
      <c r="T339" s="611" t="s">
        <v>3834</v>
      </c>
      <c r="U339" s="583"/>
    </row>
    <row r="340" spans="1:21" ht="33" customHeight="1" x14ac:dyDescent="0.2">
      <c r="A340" s="590"/>
      <c r="B340" s="583" t="s">
        <v>586</v>
      </c>
      <c r="C340" s="589">
        <v>149</v>
      </c>
      <c r="D340" s="554" t="s">
        <v>101</v>
      </c>
      <c r="E340" s="586" t="s">
        <v>1293</v>
      </c>
      <c r="F340" s="586" t="s">
        <v>346</v>
      </c>
      <c r="G340" s="554" t="s">
        <v>345</v>
      </c>
      <c r="H340" s="587"/>
      <c r="I340" s="587" t="s">
        <v>443</v>
      </c>
      <c r="J340" s="583"/>
      <c r="K340" s="554" t="s">
        <v>841</v>
      </c>
      <c r="L340" s="554" t="s">
        <v>972</v>
      </c>
      <c r="M340" s="583" t="s">
        <v>1264</v>
      </c>
      <c r="N340" s="583" t="s">
        <v>2995</v>
      </c>
      <c r="O340" s="583" t="s">
        <v>2174</v>
      </c>
      <c r="P340" s="583" t="s">
        <v>3844</v>
      </c>
      <c r="Q340" s="583" t="s">
        <v>3875</v>
      </c>
      <c r="R340" s="611">
        <v>190</v>
      </c>
      <c r="S340" s="583"/>
      <c r="T340" s="611" t="s">
        <v>3834</v>
      </c>
      <c r="U340" s="583"/>
    </row>
    <row r="341" spans="1:21" ht="33" customHeight="1" x14ac:dyDescent="0.2">
      <c r="A341" s="590"/>
      <c r="B341" s="583" t="s">
        <v>586</v>
      </c>
      <c r="C341" s="589">
        <v>149</v>
      </c>
      <c r="D341" s="554" t="s">
        <v>101</v>
      </c>
      <c r="E341" s="586" t="s">
        <v>1294</v>
      </c>
      <c r="F341" s="586" t="s">
        <v>346</v>
      </c>
      <c r="G341" s="554" t="s">
        <v>963</v>
      </c>
      <c r="H341" s="587"/>
      <c r="I341" s="587" t="s">
        <v>455</v>
      </c>
      <c r="J341" s="583"/>
      <c r="K341" s="554" t="s">
        <v>1322</v>
      </c>
      <c r="L341" s="554" t="s">
        <v>1323</v>
      </c>
      <c r="M341" s="583" t="s">
        <v>1264</v>
      </c>
      <c r="N341" s="583" t="s">
        <v>2995</v>
      </c>
      <c r="O341" s="583" t="s">
        <v>2174</v>
      </c>
      <c r="P341" s="583" t="s">
        <v>3836</v>
      </c>
      <c r="Q341" s="583" t="s">
        <v>3873</v>
      </c>
      <c r="R341" s="611">
        <v>1</v>
      </c>
      <c r="S341" s="583"/>
      <c r="T341" s="611" t="s">
        <v>3834</v>
      </c>
      <c r="U341" s="583"/>
    </row>
    <row r="342" spans="1:21" ht="33" customHeight="1" x14ac:dyDescent="0.2">
      <c r="A342" s="620" t="s">
        <v>1324</v>
      </c>
      <c r="B342" s="583" t="s">
        <v>586</v>
      </c>
      <c r="C342" s="589">
        <v>150</v>
      </c>
      <c r="D342" s="554" t="s">
        <v>103</v>
      </c>
      <c r="E342" s="586" t="s">
        <v>1327</v>
      </c>
      <c r="F342" s="586" t="s">
        <v>346</v>
      </c>
      <c r="G342" s="554" t="s">
        <v>581</v>
      </c>
      <c r="H342" s="587"/>
      <c r="I342" s="587" t="s">
        <v>197</v>
      </c>
      <c r="J342" s="583"/>
      <c r="K342" s="554" t="s">
        <v>1337</v>
      </c>
      <c r="L342" s="554" t="s">
        <v>1338</v>
      </c>
      <c r="M342" s="583" t="s">
        <v>703</v>
      </c>
      <c r="N342" s="583" t="s">
        <v>2993</v>
      </c>
      <c r="O342" s="583" t="s">
        <v>462</v>
      </c>
      <c r="P342" s="611"/>
      <c r="Q342" s="583" t="s">
        <v>365</v>
      </c>
      <c r="R342" s="611">
        <v>10</v>
      </c>
      <c r="S342" s="583"/>
      <c r="T342" s="611" t="s">
        <v>3834</v>
      </c>
      <c r="U342" s="583"/>
    </row>
    <row r="343" spans="1:21" ht="33" customHeight="1" x14ac:dyDescent="0.2">
      <c r="A343" s="629" t="s">
        <v>1325</v>
      </c>
      <c r="B343" s="629" t="s">
        <v>586</v>
      </c>
      <c r="C343" s="630">
        <v>150</v>
      </c>
      <c r="D343" s="631" t="s">
        <v>103</v>
      </c>
      <c r="E343" s="632" t="s">
        <v>1328</v>
      </c>
      <c r="F343" s="633" t="s">
        <v>349</v>
      </c>
      <c r="G343" s="554"/>
      <c r="H343" s="634" t="s">
        <v>1335</v>
      </c>
      <c r="I343" s="635" t="s">
        <v>1339</v>
      </c>
      <c r="J343" s="629"/>
      <c r="K343" s="554" t="s">
        <v>1340</v>
      </c>
      <c r="L343" s="631" t="s">
        <v>1341</v>
      </c>
      <c r="M343" s="599" t="s">
        <v>703</v>
      </c>
      <c r="N343" s="583" t="s">
        <v>2993</v>
      </c>
      <c r="O343" s="636" t="s">
        <v>462</v>
      </c>
      <c r="P343" s="740"/>
      <c r="Q343" s="638" t="s">
        <v>3841</v>
      </c>
      <c r="R343" s="636"/>
      <c r="S343" s="638">
        <v>0</v>
      </c>
      <c r="T343" s="776" t="s">
        <v>3834</v>
      </c>
      <c r="U343" s="638" t="s">
        <v>461</v>
      </c>
    </row>
    <row r="344" spans="1:21" ht="33" customHeight="1" x14ac:dyDescent="0.2">
      <c r="A344" s="629" t="s">
        <v>1325</v>
      </c>
      <c r="B344" s="629" t="s">
        <v>586</v>
      </c>
      <c r="C344" s="630">
        <v>150</v>
      </c>
      <c r="D344" s="631" t="s">
        <v>103</v>
      </c>
      <c r="E344" s="632" t="s">
        <v>1329</v>
      </c>
      <c r="F344" s="633" t="s">
        <v>353</v>
      </c>
      <c r="G344" s="554"/>
      <c r="H344" s="634" t="s">
        <v>583</v>
      </c>
      <c r="I344" s="635" t="s">
        <v>1339</v>
      </c>
      <c r="J344" s="629"/>
      <c r="K344" s="554" t="s">
        <v>1342</v>
      </c>
      <c r="L344" s="631" t="s">
        <v>1343</v>
      </c>
      <c r="M344" s="599" t="s">
        <v>703</v>
      </c>
      <c r="N344" s="583" t="s">
        <v>2993</v>
      </c>
      <c r="O344" s="636" t="s">
        <v>3098</v>
      </c>
      <c r="P344" s="636"/>
      <c r="Q344" s="638" t="s">
        <v>365</v>
      </c>
      <c r="R344" s="649">
        <v>1</v>
      </c>
      <c r="S344" s="741"/>
      <c r="T344" s="636" t="s">
        <v>3843</v>
      </c>
      <c r="U344" s="638"/>
    </row>
    <row r="345" spans="1:21" ht="33" customHeight="1" x14ac:dyDescent="0.2">
      <c r="A345" s="594"/>
      <c r="B345" s="583" t="s">
        <v>586</v>
      </c>
      <c r="C345" s="589">
        <v>150</v>
      </c>
      <c r="D345" s="554" t="s">
        <v>103</v>
      </c>
      <c r="E345" s="586" t="s">
        <v>1330</v>
      </c>
      <c r="F345" s="586" t="s">
        <v>346</v>
      </c>
      <c r="G345" s="554" t="s">
        <v>1336</v>
      </c>
      <c r="H345" s="587"/>
      <c r="I345" s="587" t="s">
        <v>1339</v>
      </c>
      <c r="J345" s="583"/>
      <c r="K345" s="554" t="s">
        <v>1344</v>
      </c>
      <c r="L345" s="554" t="s">
        <v>1345</v>
      </c>
      <c r="M345" s="622" t="s">
        <v>703</v>
      </c>
      <c r="N345" s="583" t="s">
        <v>2995</v>
      </c>
      <c r="O345" s="583" t="s">
        <v>462</v>
      </c>
      <c r="P345" s="611" t="s">
        <v>3835</v>
      </c>
      <c r="Q345" s="583" t="s">
        <v>3914</v>
      </c>
      <c r="R345" s="611">
        <v>1</v>
      </c>
      <c r="S345" s="583"/>
      <c r="T345" s="611" t="s">
        <v>3843</v>
      </c>
      <c r="U345" s="583"/>
    </row>
    <row r="346" spans="1:21" ht="33" customHeight="1" x14ac:dyDescent="0.2">
      <c r="A346" s="594"/>
      <c r="B346" s="583" t="s">
        <v>586</v>
      </c>
      <c r="C346" s="589">
        <v>150</v>
      </c>
      <c r="D346" s="554" t="s">
        <v>103</v>
      </c>
      <c r="E346" s="586" t="s">
        <v>1331</v>
      </c>
      <c r="F346" s="586" t="s">
        <v>346</v>
      </c>
      <c r="G346" s="554" t="s">
        <v>581</v>
      </c>
      <c r="H346" s="587"/>
      <c r="I346" s="587" t="s">
        <v>374</v>
      </c>
      <c r="J346" s="583"/>
      <c r="K346" s="554" t="s">
        <v>1346</v>
      </c>
      <c r="L346" s="554" t="s">
        <v>1347</v>
      </c>
      <c r="M346" s="599" t="s">
        <v>703</v>
      </c>
      <c r="N346" s="583" t="s">
        <v>2993</v>
      </c>
      <c r="O346" s="583" t="s">
        <v>3100</v>
      </c>
      <c r="P346" s="583"/>
      <c r="Q346" s="583" t="s">
        <v>365</v>
      </c>
      <c r="R346" s="611">
        <v>0.6</v>
      </c>
      <c r="S346" s="583"/>
      <c r="T346" s="611" t="s">
        <v>3834</v>
      </c>
      <c r="U346" s="583"/>
    </row>
    <row r="347" spans="1:21" ht="33" customHeight="1" x14ac:dyDescent="0.2">
      <c r="A347" s="590"/>
      <c r="B347" s="583" t="s">
        <v>586</v>
      </c>
      <c r="C347" s="589">
        <v>150</v>
      </c>
      <c r="D347" s="554" t="s">
        <v>103</v>
      </c>
      <c r="E347" s="586" t="s">
        <v>1332</v>
      </c>
      <c r="F347" s="586" t="s">
        <v>346</v>
      </c>
      <c r="G347" s="554" t="s">
        <v>3101</v>
      </c>
      <c r="H347" s="587"/>
      <c r="I347" s="587" t="s">
        <v>379</v>
      </c>
      <c r="J347" s="583"/>
      <c r="K347" s="554" t="s">
        <v>1348</v>
      </c>
      <c r="L347" s="554" t="s">
        <v>1349</v>
      </c>
      <c r="M347" s="622" t="s">
        <v>703</v>
      </c>
      <c r="N347" s="583" t="s">
        <v>2993</v>
      </c>
      <c r="O347" s="583" t="s">
        <v>462</v>
      </c>
      <c r="P347" s="611"/>
      <c r="Q347" s="583" t="s">
        <v>461</v>
      </c>
      <c r="R347" s="611">
        <v>1</v>
      </c>
      <c r="S347" s="583"/>
      <c r="T347" s="611" t="s">
        <v>3842</v>
      </c>
      <c r="U347" s="583" t="s">
        <v>461</v>
      </c>
    </row>
    <row r="348" spans="1:21" ht="33" customHeight="1" x14ac:dyDescent="0.2">
      <c r="A348" s="629" t="s">
        <v>1326</v>
      </c>
      <c r="B348" s="629" t="s">
        <v>1242</v>
      </c>
      <c r="C348" s="630">
        <v>150</v>
      </c>
      <c r="D348" s="631" t="s">
        <v>103</v>
      </c>
      <c r="E348" s="632" t="s">
        <v>1333</v>
      </c>
      <c r="F348" s="637" t="s">
        <v>353</v>
      </c>
      <c r="G348" s="554"/>
      <c r="H348" s="634"/>
      <c r="I348" s="635" t="s">
        <v>382</v>
      </c>
      <c r="J348" s="629"/>
      <c r="K348" s="554" t="s">
        <v>383</v>
      </c>
      <c r="L348" s="631" t="s">
        <v>1350</v>
      </c>
      <c r="M348" s="599" t="s">
        <v>703</v>
      </c>
      <c r="N348" s="583" t="s">
        <v>2993</v>
      </c>
      <c r="O348" s="636" t="s">
        <v>462</v>
      </c>
      <c r="P348" s="636"/>
      <c r="Q348" s="638" t="s">
        <v>365</v>
      </c>
      <c r="R348" s="649">
        <v>1</v>
      </c>
      <c r="S348" s="741"/>
      <c r="T348" s="636" t="s">
        <v>3843</v>
      </c>
      <c r="U348" s="638"/>
    </row>
    <row r="349" spans="1:21" ht="33" customHeight="1" x14ac:dyDescent="0.2">
      <c r="A349" s="629" t="s">
        <v>1325</v>
      </c>
      <c r="B349" s="629" t="s">
        <v>1242</v>
      </c>
      <c r="C349" s="630">
        <v>150</v>
      </c>
      <c r="D349" s="631" t="s">
        <v>103</v>
      </c>
      <c r="E349" s="632" t="s">
        <v>1334</v>
      </c>
      <c r="F349" s="637" t="s">
        <v>353</v>
      </c>
      <c r="G349" s="554"/>
      <c r="H349" s="634"/>
      <c r="I349" s="635" t="s">
        <v>382</v>
      </c>
      <c r="J349" s="629"/>
      <c r="K349" s="554" t="s">
        <v>817</v>
      </c>
      <c r="L349" s="631" t="s">
        <v>1350</v>
      </c>
      <c r="M349" s="599" t="s">
        <v>703</v>
      </c>
      <c r="N349" s="583" t="s">
        <v>2993</v>
      </c>
      <c r="O349" s="636" t="s">
        <v>462</v>
      </c>
      <c r="P349" s="636"/>
      <c r="Q349" s="638" t="s">
        <v>365</v>
      </c>
      <c r="R349" s="649">
        <v>1</v>
      </c>
      <c r="S349" s="741"/>
      <c r="T349" s="636" t="s">
        <v>3843</v>
      </c>
      <c r="U349" s="638"/>
    </row>
    <row r="350" spans="1:21" ht="33" customHeight="1" x14ac:dyDescent="0.2">
      <c r="A350" s="629" t="s">
        <v>1326</v>
      </c>
      <c r="B350" s="629" t="s">
        <v>586</v>
      </c>
      <c r="C350" s="630">
        <v>150</v>
      </c>
      <c r="D350" s="631" t="s">
        <v>103</v>
      </c>
      <c r="E350" s="632" t="s">
        <v>1353</v>
      </c>
      <c r="F350" s="633" t="s">
        <v>349</v>
      </c>
      <c r="G350" s="554" t="s">
        <v>1400</v>
      </c>
      <c r="H350" s="634"/>
      <c r="I350" s="635" t="s">
        <v>626</v>
      </c>
      <c r="J350" s="629"/>
      <c r="K350" s="554" t="s">
        <v>1409</v>
      </c>
      <c r="L350" s="631" t="s">
        <v>1410</v>
      </c>
      <c r="M350" s="599" t="s">
        <v>703</v>
      </c>
      <c r="N350" s="583" t="s">
        <v>2993</v>
      </c>
      <c r="O350" s="638" t="s">
        <v>3102</v>
      </c>
      <c r="P350" s="636"/>
      <c r="Q350" s="638" t="s">
        <v>365</v>
      </c>
      <c r="R350" s="649">
        <v>5.0000000000000001E-3</v>
      </c>
      <c r="S350" s="741"/>
      <c r="T350" s="636" t="s">
        <v>3834</v>
      </c>
      <c r="U350" s="638"/>
    </row>
    <row r="351" spans="1:21" ht="33" customHeight="1" x14ac:dyDescent="0.2">
      <c r="A351" s="594"/>
      <c r="B351" s="583" t="s">
        <v>586</v>
      </c>
      <c r="C351" s="589">
        <v>150</v>
      </c>
      <c r="D351" s="554" t="s">
        <v>103</v>
      </c>
      <c r="E351" s="586" t="s">
        <v>1354</v>
      </c>
      <c r="F351" s="586" t="s">
        <v>346</v>
      </c>
      <c r="G351" s="554" t="s">
        <v>1336</v>
      </c>
      <c r="H351" s="587"/>
      <c r="I351" s="587" t="s">
        <v>1411</v>
      </c>
      <c r="J351" s="583"/>
      <c r="K351" s="554" t="s">
        <v>1412</v>
      </c>
      <c r="L351" s="554" t="s">
        <v>1413</v>
      </c>
      <c r="M351" s="622" t="s">
        <v>703</v>
      </c>
      <c r="N351" s="583" t="s">
        <v>2993</v>
      </c>
      <c r="O351" s="583" t="s">
        <v>709</v>
      </c>
      <c r="P351" s="583"/>
      <c r="Q351" s="583" t="s">
        <v>3915</v>
      </c>
      <c r="R351" s="611">
        <v>5</v>
      </c>
      <c r="S351" s="583"/>
      <c r="T351" s="611" t="s">
        <v>3834</v>
      </c>
      <c r="U351" s="583"/>
    </row>
    <row r="352" spans="1:21" ht="33" customHeight="1" x14ac:dyDescent="0.2">
      <c r="A352" s="594"/>
      <c r="B352" s="583" t="s">
        <v>586</v>
      </c>
      <c r="C352" s="589">
        <v>150</v>
      </c>
      <c r="D352" s="554" t="s">
        <v>103</v>
      </c>
      <c r="E352" s="586" t="s">
        <v>1355</v>
      </c>
      <c r="F352" s="586" t="s">
        <v>346</v>
      </c>
      <c r="G352" s="554" t="s">
        <v>3103</v>
      </c>
      <c r="H352" s="587"/>
      <c r="I352" s="587" t="s">
        <v>394</v>
      </c>
      <c r="J352" s="583"/>
      <c r="K352" s="554" t="s">
        <v>1414</v>
      </c>
      <c r="L352" s="554" t="s">
        <v>1415</v>
      </c>
      <c r="M352" s="583" t="s">
        <v>703</v>
      </c>
      <c r="N352" s="583" t="s">
        <v>2993</v>
      </c>
      <c r="O352" s="583" t="s">
        <v>464</v>
      </c>
      <c r="P352" s="611"/>
      <c r="Q352" s="583" t="s">
        <v>365</v>
      </c>
      <c r="R352" s="611">
        <v>1</v>
      </c>
      <c r="S352" s="583"/>
      <c r="T352" s="611" t="s">
        <v>3843</v>
      </c>
      <c r="U352" s="583"/>
    </row>
    <row r="353" spans="1:21" ht="33" customHeight="1" x14ac:dyDescent="0.2">
      <c r="A353" s="594"/>
      <c r="B353" s="583" t="s">
        <v>586</v>
      </c>
      <c r="C353" s="589">
        <v>150</v>
      </c>
      <c r="D353" s="554" t="s">
        <v>103</v>
      </c>
      <c r="E353" s="586" t="s">
        <v>1356</v>
      </c>
      <c r="F353" s="586" t="s">
        <v>346</v>
      </c>
      <c r="G353" s="554" t="s">
        <v>3103</v>
      </c>
      <c r="H353" s="587"/>
      <c r="I353" s="587" t="s">
        <v>394</v>
      </c>
      <c r="J353" s="583"/>
      <c r="K353" s="554" t="s">
        <v>1416</v>
      </c>
      <c r="L353" s="554" t="s">
        <v>1417</v>
      </c>
      <c r="M353" s="583" t="s">
        <v>703</v>
      </c>
      <c r="N353" s="583" t="s">
        <v>2993</v>
      </c>
      <c r="O353" s="583" t="s">
        <v>462</v>
      </c>
      <c r="P353" s="611"/>
      <c r="Q353" s="583" t="s">
        <v>365</v>
      </c>
      <c r="R353" s="611">
        <v>50</v>
      </c>
      <c r="S353" s="583"/>
      <c r="T353" s="611" t="s">
        <v>3834</v>
      </c>
      <c r="U353" s="583"/>
    </row>
    <row r="354" spans="1:21" ht="33" customHeight="1" x14ac:dyDescent="0.2">
      <c r="A354" s="599"/>
      <c r="B354" s="583" t="s">
        <v>586</v>
      </c>
      <c r="C354" s="589">
        <v>150</v>
      </c>
      <c r="D354" s="554" t="s">
        <v>103</v>
      </c>
      <c r="E354" s="586" t="s">
        <v>1357</v>
      </c>
      <c r="F354" s="586" t="s">
        <v>346</v>
      </c>
      <c r="G354" s="554" t="s">
        <v>581</v>
      </c>
      <c r="H354" s="587"/>
      <c r="I354" s="587" t="s">
        <v>394</v>
      </c>
      <c r="J354" s="583"/>
      <c r="K354" s="554" t="s">
        <v>1418</v>
      </c>
      <c r="L354" s="554" t="s">
        <v>1419</v>
      </c>
      <c r="M354" s="583" t="s">
        <v>703</v>
      </c>
      <c r="N354" s="583" t="s">
        <v>2993</v>
      </c>
      <c r="O354" s="583" t="s">
        <v>3104</v>
      </c>
      <c r="P354" s="611"/>
      <c r="Q354" s="583" t="s">
        <v>365</v>
      </c>
      <c r="R354" s="611">
        <v>1</v>
      </c>
      <c r="S354" s="583"/>
      <c r="T354" s="611" t="s">
        <v>3843</v>
      </c>
      <c r="U354" s="583"/>
    </row>
    <row r="355" spans="1:21" ht="33" customHeight="1" x14ac:dyDescent="0.2">
      <c r="A355" s="629" t="s">
        <v>1351</v>
      </c>
      <c r="B355" s="629" t="s">
        <v>586</v>
      </c>
      <c r="C355" s="639">
        <v>150</v>
      </c>
      <c r="D355" s="554" t="s">
        <v>103</v>
      </c>
      <c r="E355" s="632" t="s">
        <v>1358</v>
      </c>
      <c r="F355" s="633" t="s">
        <v>349</v>
      </c>
      <c r="G355" s="554"/>
      <c r="H355" s="554" t="s">
        <v>1335</v>
      </c>
      <c r="I355" s="635" t="s">
        <v>394</v>
      </c>
      <c r="J355" s="629"/>
      <c r="K355" s="554" t="s">
        <v>1420</v>
      </c>
      <c r="L355" s="631" t="s">
        <v>1421</v>
      </c>
      <c r="M355" s="599" t="s">
        <v>703</v>
      </c>
      <c r="N355" s="583" t="s">
        <v>2993</v>
      </c>
      <c r="O355" s="636" t="s">
        <v>462</v>
      </c>
      <c r="P355" s="636"/>
      <c r="Q355" s="638" t="s">
        <v>365</v>
      </c>
      <c r="R355" s="649">
        <v>1</v>
      </c>
      <c r="S355" s="741"/>
      <c r="T355" s="636" t="s">
        <v>3843</v>
      </c>
      <c r="U355" s="638"/>
    </row>
    <row r="356" spans="1:21" ht="33" customHeight="1" x14ac:dyDescent="0.2">
      <c r="A356" s="629" t="s">
        <v>1325</v>
      </c>
      <c r="B356" s="629" t="s">
        <v>586</v>
      </c>
      <c r="C356" s="639">
        <v>150</v>
      </c>
      <c r="D356" s="554" t="s">
        <v>103</v>
      </c>
      <c r="E356" s="632" t="s">
        <v>1359</v>
      </c>
      <c r="F356" s="633" t="s">
        <v>349</v>
      </c>
      <c r="G356" s="554" t="s">
        <v>1401</v>
      </c>
      <c r="H356" s="634"/>
      <c r="I356" s="635" t="s">
        <v>394</v>
      </c>
      <c r="J356" s="629"/>
      <c r="K356" s="554" t="s">
        <v>3105</v>
      </c>
      <c r="L356" s="631" t="s">
        <v>1422</v>
      </c>
      <c r="M356" s="599" t="s">
        <v>703</v>
      </c>
      <c r="N356" s="583" t="s">
        <v>2995</v>
      </c>
      <c r="O356" s="636" t="s">
        <v>462</v>
      </c>
      <c r="P356" s="583" t="s">
        <v>3835</v>
      </c>
      <c r="Q356" s="638"/>
      <c r="R356" s="649">
        <v>110</v>
      </c>
      <c r="S356" s="741"/>
      <c r="T356" s="636" t="s">
        <v>3834</v>
      </c>
      <c r="U356" s="638"/>
    </row>
    <row r="357" spans="1:21" ht="33" customHeight="1" x14ac:dyDescent="0.2">
      <c r="A357" s="629" t="s">
        <v>1352</v>
      </c>
      <c r="B357" s="583" t="s">
        <v>1242</v>
      </c>
      <c r="C357" s="613">
        <v>150</v>
      </c>
      <c r="D357" s="554" t="s">
        <v>103</v>
      </c>
      <c r="E357" s="586" t="s">
        <v>1360</v>
      </c>
      <c r="F357" s="633" t="s">
        <v>349</v>
      </c>
      <c r="G357" s="597"/>
      <c r="H357" s="587" t="s">
        <v>1402</v>
      </c>
      <c r="I357" s="587" t="s">
        <v>394</v>
      </c>
      <c r="J357" s="583"/>
      <c r="K357" s="554" t="s">
        <v>1423</v>
      </c>
      <c r="L357" s="554" t="s">
        <v>1424</v>
      </c>
      <c r="M357" s="599" t="s">
        <v>703</v>
      </c>
      <c r="N357" s="583" t="s">
        <v>2993</v>
      </c>
      <c r="O357" s="599" t="s">
        <v>462</v>
      </c>
      <c r="P357" s="583"/>
      <c r="Q357" s="583" t="s">
        <v>365</v>
      </c>
      <c r="R357" s="594">
        <v>1</v>
      </c>
      <c r="S357" s="599"/>
      <c r="T357" s="594" t="s">
        <v>3843</v>
      </c>
      <c r="U357" s="599"/>
    </row>
    <row r="358" spans="1:21" ht="33" customHeight="1" x14ac:dyDescent="0.2">
      <c r="A358" s="629" t="s">
        <v>1325</v>
      </c>
      <c r="B358" s="629" t="s">
        <v>365</v>
      </c>
      <c r="C358" s="630">
        <v>150</v>
      </c>
      <c r="D358" s="631" t="s">
        <v>103</v>
      </c>
      <c r="E358" s="632" t="s">
        <v>1361</v>
      </c>
      <c r="F358" s="637" t="s">
        <v>353</v>
      </c>
      <c r="G358" s="554"/>
      <c r="H358" s="634" t="s">
        <v>1403</v>
      </c>
      <c r="I358" s="635" t="s">
        <v>517</v>
      </c>
      <c r="J358" s="629"/>
      <c r="K358" s="554" t="s">
        <v>104</v>
      </c>
      <c r="L358" s="631" t="s">
        <v>1425</v>
      </c>
      <c r="M358" s="599" t="s">
        <v>703</v>
      </c>
      <c r="N358" s="583" t="s">
        <v>2993</v>
      </c>
      <c r="O358" s="636" t="s">
        <v>462</v>
      </c>
      <c r="P358" s="636"/>
      <c r="Q358" s="638" t="s">
        <v>365</v>
      </c>
      <c r="R358" s="649">
        <v>5</v>
      </c>
      <c r="S358" s="741"/>
      <c r="T358" s="636" t="s">
        <v>3843</v>
      </c>
      <c r="U358" s="638"/>
    </row>
    <row r="359" spans="1:21" ht="33" customHeight="1" x14ac:dyDescent="0.2">
      <c r="A359" s="629" t="s">
        <v>1325</v>
      </c>
      <c r="B359" s="629" t="s">
        <v>365</v>
      </c>
      <c r="C359" s="630">
        <v>150</v>
      </c>
      <c r="D359" s="631" t="s">
        <v>103</v>
      </c>
      <c r="E359" s="632" t="s">
        <v>1362</v>
      </c>
      <c r="F359" s="633" t="s">
        <v>349</v>
      </c>
      <c r="G359" s="554"/>
      <c r="H359" s="554" t="s">
        <v>1335</v>
      </c>
      <c r="I359" s="635" t="s">
        <v>517</v>
      </c>
      <c r="J359" s="629"/>
      <c r="K359" s="554" t="s">
        <v>1426</v>
      </c>
      <c r="L359" s="631" t="s">
        <v>1427</v>
      </c>
      <c r="M359" s="599" t="s">
        <v>703</v>
      </c>
      <c r="N359" s="583" t="s">
        <v>2993</v>
      </c>
      <c r="O359" s="636" t="s">
        <v>1265</v>
      </c>
      <c r="P359" s="636"/>
      <c r="Q359" s="638" t="s">
        <v>365</v>
      </c>
      <c r="R359" s="649">
        <v>1</v>
      </c>
      <c r="S359" s="741"/>
      <c r="T359" s="636" t="s">
        <v>3843</v>
      </c>
      <c r="U359" s="638"/>
    </row>
    <row r="360" spans="1:21" ht="33" customHeight="1" x14ac:dyDescent="0.2">
      <c r="A360" s="590"/>
      <c r="B360" s="583" t="s">
        <v>586</v>
      </c>
      <c r="C360" s="589">
        <v>150</v>
      </c>
      <c r="D360" s="554" t="s">
        <v>103</v>
      </c>
      <c r="E360" s="586" t="s">
        <v>1363</v>
      </c>
      <c r="F360" s="586" t="s">
        <v>346</v>
      </c>
      <c r="G360" s="554" t="s">
        <v>1336</v>
      </c>
      <c r="H360" s="587"/>
      <c r="I360" s="587" t="s">
        <v>517</v>
      </c>
      <c r="J360" s="583"/>
      <c r="K360" s="554" t="s">
        <v>1428</v>
      </c>
      <c r="L360" s="554" t="s">
        <v>1429</v>
      </c>
      <c r="M360" s="583" t="s">
        <v>703</v>
      </c>
      <c r="N360" s="583" t="s">
        <v>2993</v>
      </c>
      <c r="O360" s="583" t="s">
        <v>709</v>
      </c>
      <c r="P360" s="583"/>
      <c r="Q360" s="583" t="s">
        <v>461</v>
      </c>
      <c r="R360" s="611">
        <v>1</v>
      </c>
      <c r="S360" s="583"/>
      <c r="T360" s="611" t="s">
        <v>3834</v>
      </c>
      <c r="U360" s="583"/>
    </row>
    <row r="361" spans="1:21" ht="33" customHeight="1" x14ac:dyDescent="0.2">
      <c r="A361" s="594"/>
      <c r="B361" s="583" t="s">
        <v>586</v>
      </c>
      <c r="C361" s="589">
        <v>150</v>
      </c>
      <c r="D361" s="554" t="s">
        <v>103</v>
      </c>
      <c r="E361" s="586" t="s">
        <v>1364</v>
      </c>
      <c r="F361" s="586" t="s">
        <v>346</v>
      </c>
      <c r="G361" s="554" t="s">
        <v>1336</v>
      </c>
      <c r="H361" s="587"/>
      <c r="I361" s="587" t="s">
        <v>517</v>
      </c>
      <c r="J361" s="583"/>
      <c r="K361" s="554" t="s">
        <v>1430</v>
      </c>
      <c r="L361" s="554" t="s">
        <v>1429</v>
      </c>
      <c r="M361" s="622" t="s">
        <v>703</v>
      </c>
      <c r="N361" s="583" t="s">
        <v>2993</v>
      </c>
      <c r="O361" s="583" t="s">
        <v>464</v>
      </c>
      <c r="P361" s="611"/>
      <c r="Q361" s="583" t="s">
        <v>461</v>
      </c>
      <c r="R361" s="611">
        <v>1</v>
      </c>
      <c r="S361" s="583"/>
      <c r="T361" s="611" t="s">
        <v>3842</v>
      </c>
      <c r="U361" s="583" t="s">
        <v>461</v>
      </c>
    </row>
    <row r="362" spans="1:21" ht="33" customHeight="1" x14ac:dyDescent="0.2">
      <c r="A362" s="594"/>
      <c r="B362" s="583" t="s">
        <v>586</v>
      </c>
      <c r="C362" s="589">
        <v>150</v>
      </c>
      <c r="D362" s="554" t="s">
        <v>103</v>
      </c>
      <c r="E362" s="586" t="s">
        <v>1365</v>
      </c>
      <c r="F362" s="586" t="s">
        <v>346</v>
      </c>
      <c r="G362" s="554" t="s">
        <v>1336</v>
      </c>
      <c r="H362" s="587"/>
      <c r="I362" s="587" t="s">
        <v>517</v>
      </c>
      <c r="J362" s="583"/>
      <c r="K362" s="554" t="s">
        <v>1431</v>
      </c>
      <c r="L362" s="554" t="s">
        <v>1432</v>
      </c>
      <c r="M362" s="622" t="s">
        <v>703</v>
      </c>
      <c r="N362" s="583" t="s">
        <v>2993</v>
      </c>
      <c r="O362" s="583" t="s">
        <v>3075</v>
      </c>
      <c r="P362" s="611"/>
      <c r="Q362" s="583" t="s">
        <v>365</v>
      </c>
      <c r="R362" s="611">
        <v>4</v>
      </c>
      <c r="S362" s="583"/>
      <c r="T362" s="611" t="s">
        <v>3834</v>
      </c>
      <c r="U362" s="583"/>
    </row>
    <row r="363" spans="1:21" ht="33" customHeight="1" x14ac:dyDescent="0.2">
      <c r="A363" s="590"/>
      <c r="B363" s="583" t="s">
        <v>586</v>
      </c>
      <c r="C363" s="589">
        <v>150</v>
      </c>
      <c r="D363" s="554" t="s">
        <v>103</v>
      </c>
      <c r="E363" s="586" t="s">
        <v>1366</v>
      </c>
      <c r="F363" s="586" t="s">
        <v>346</v>
      </c>
      <c r="G363" s="554" t="s">
        <v>1336</v>
      </c>
      <c r="H363" s="587"/>
      <c r="I363" s="587" t="s">
        <v>414</v>
      </c>
      <c r="J363" s="583"/>
      <c r="K363" s="554" t="s">
        <v>1433</v>
      </c>
      <c r="L363" s="554" t="s">
        <v>1434</v>
      </c>
      <c r="M363" s="583" t="s">
        <v>703</v>
      </c>
      <c r="N363" s="583" t="s">
        <v>2995</v>
      </c>
      <c r="O363" s="583" t="s">
        <v>467</v>
      </c>
      <c r="P363" s="583" t="s">
        <v>3835</v>
      </c>
      <c r="Q363" s="583" t="s">
        <v>3916</v>
      </c>
      <c r="R363" s="611">
        <v>21</v>
      </c>
      <c r="S363" s="583"/>
      <c r="T363" s="611" t="s">
        <v>3834</v>
      </c>
      <c r="U363" s="583"/>
    </row>
    <row r="364" spans="1:21" ht="33" customHeight="1" x14ac:dyDescent="0.2">
      <c r="A364" s="590"/>
      <c r="B364" s="583" t="s">
        <v>586</v>
      </c>
      <c r="C364" s="589">
        <v>150</v>
      </c>
      <c r="D364" s="554" t="s">
        <v>103</v>
      </c>
      <c r="E364" s="586" t="s">
        <v>1367</v>
      </c>
      <c r="F364" s="586" t="s">
        <v>346</v>
      </c>
      <c r="G364" s="554" t="s">
        <v>1336</v>
      </c>
      <c r="H364" s="587"/>
      <c r="I364" s="587" t="s">
        <v>414</v>
      </c>
      <c r="J364" s="583"/>
      <c r="K364" s="554" t="s">
        <v>2944</v>
      </c>
      <c r="L364" s="554" t="s">
        <v>1436</v>
      </c>
      <c r="M364" s="583" t="s">
        <v>703</v>
      </c>
      <c r="N364" s="583" t="s">
        <v>2995</v>
      </c>
      <c r="O364" s="583" t="s">
        <v>3106</v>
      </c>
      <c r="P364" s="583" t="s">
        <v>3835</v>
      </c>
      <c r="Q364" s="583" t="s">
        <v>3916</v>
      </c>
      <c r="R364" s="611">
        <v>85</v>
      </c>
      <c r="S364" s="583">
        <v>45</v>
      </c>
      <c r="T364" s="611" t="s">
        <v>3834</v>
      </c>
      <c r="U364" s="583"/>
    </row>
    <row r="365" spans="1:21" ht="33" customHeight="1" x14ac:dyDescent="0.2">
      <c r="A365" s="629" t="s">
        <v>1325</v>
      </c>
      <c r="B365" s="629" t="s">
        <v>365</v>
      </c>
      <c r="C365" s="630">
        <v>150</v>
      </c>
      <c r="D365" s="631" t="s">
        <v>103</v>
      </c>
      <c r="E365" s="640" t="s">
        <v>1368</v>
      </c>
      <c r="F365" s="641" t="s">
        <v>349</v>
      </c>
      <c r="G365" s="554"/>
      <c r="H365" s="642" t="s">
        <v>583</v>
      </c>
      <c r="I365" s="635" t="s">
        <v>419</v>
      </c>
      <c r="J365" s="629"/>
      <c r="K365" s="554" t="s">
        <v>1437</v>
      </c>
      <c r="L365" s="631" t="s">
        <v>1438</v>
      </c>
      <c r="M365" s="622" t="s">
        <v>703</v>
      </c>
      <c r="N365" s="583" t="s">
        <v>2995</v>
      </c>
      <c r="O365" s="583" t="s">
        <v>462</v>
      </c>
      <c r="P365" s="742" t="s">
        <v>3844</v>
      </c>
      <c r="Q365" s="743" t="s">
        <v>3917</v>
      </c>
      <c r="R365" s="649">
        <v>1</v>
      </c>
      <c r="S365" s="741"/>
      <c r="T365" s="636" t="s">
        <v>3843</v>
      </c>
      <c r="U365" s="638"/>
    </row>
    <row r="366" spans="1:21" ht="33" customHeight="1" x14ac:dyDescent="0.2">
      <c r="A366" s="629" t="s">
        <v>1325</v>
      </c>
      <c r="B366" s="629" t="s">
        <v>365</v>
      </c>
      <c r="C366" s="630">
        <v>150</v>
      </c>
      <c r="D366" s="631" t="s">
        <v>103</v>
      </c>
      <c r="E366" s="643" t="s">
        <v>1369</v>
      </c>
      <c r="F366" s="644" t="s">
        <v>353</v>
      </c>
      <c r="G366" s="554"/>
      <c r="H366" s="642" t="s">
        <v>1404</v>
      </c>
      <c r="I366" s="635" t="s">
        <v>419</v>
      </c>
      <c r="J366" s="629"/>
      <c r="K366" s="554" t="s">
        <v>1439</v>
      </c>
      <c r="L366" s="631" t="s">
        <v>1440</v>
      </c>
      <c r="M366" s="622" t="s">
        <v>703</v>
      </c>
      <c r="N366" s="583" t="s">
        <v>2995</v>
      </c>
      <c r="O366" s="583" t="s">
        <v>464</v>
      </c>
      <c r="P366" s="742" t="s">
        <v>3836</v>
      </c>
      <c r="Q366" s="743" t="s">
        <v>3918</v>
      </c>
      <c r="R366" s="649">
        <v>1</v>
      </c>
      <c r="S366" s="741"/>
      <c r="T366" s="636" t="s">
        <v>3843</v>
      </c>
      <c r="U366" s="638"/>
    </row>
    <row r="367" spans="1:21" ht="33" customHeight="1" x14ac:dyDescent="0.2">
      <c r="A367" s="629" t="s">
        <v>1325</v>
      </c>
      <c r="B367" s="629" t="s">
        <v>365</v>
      </c>
      <c r="C367" s="630">
        <v>150</v>
      </c>
      <c r="D367" s="631" t="s">
        <v>103</v>
      </c>
      <c r="E367" s="643" t="s">
        <v>1370</v>
      </c>
      <c r="F367" s="645" t="s">
        <v>353</v>
      </c>
      <c r="G367" s="554"/>
      <c r="H367" s="642" t="s">
        <v>1295</v>
      </c>
      <c r="I367" s="635" t="s">
        <v>419</v>
      </c>
      <c r="J367" s="629"/>
      <c r="K367" s="554" t="s">
        <v>1439</v>
      </c>
      <c r="L367" s="631" t="s">
        <v>1441</v>
      </c>
      <c r="M367" s="622" t="s">
        <v>703</v>
      </c>
      <c r="N367" s="583" t="s">
        <v>2995</v>
      </c>
      <c r="O367" s="583" t="s">
        <v>464</v>
      </c>
      <c r="P367" s="743" t="s">
        <v>3836</v>
      </c>
      <c r="Q367" s="743"/>
      <c r="R367" s="744">
        <v>1</v>
      </c>
      <c r="S367" s="745"/>
      <c r="T367" s="777" t="s">
        <v>3843</v>
      </c>
      <c r="U367" s="745"/>
    </row>
    <row r="368" spans="1:21" ht="33" customHeight="1" x14ac:dyDescent="0.2">
      <c r="A368" s="629" t="s">
        <v>1325</v>
      </c>
      <c r="B368" s="629" t="s">
        <v>365</v>
      </c>
      <c r="C368" s="630">
        <v>150</v>
      </c>
      <c r="D368" s="631" t="s">
        <v>103</v>
      </c>
      <c r="E368" s="643" t="s">
        <v>1371</v>
      </c>
      <c r="F368" s="644" t="s">
        <v>353</v>
      </c>
      <c r="G368" s="554"/>
      <c r="H368" s="642" t="s">
        <v>1405</v>
      </c>
      <c r="I368" s="635" t="s">
        <v>419</v>
      </c>
      <c r="J368" s="629"/>
      <c r="K368" s="554" t="s">
        <v>1439</v>
      </c>
      <c r="L368" s="631" t="s">
        <v>1442</v>
      </c>
      <c r="M368" s="622" t="s">
        <v>703</v>
      </c>
      <c r="N368" s="583" t="s">
        <v>2995</v>
      </c>
      <c r="O368" s="583" t="s">
        <v>464</v>
      </c>
      <c r="P368" s="743" t="s">
        <v>3836</v>
      </c>
      <c r="Q368" s="743"/>
      <c r="R368" s="744">
        <v>1</v>
      </c>
      <c r="S368" s="745"/>
      <c r="T368" s="777" t="s">
        <v>3843</v>
      </c>
      <c r="U368" s="745"/>
    </row>
    <row r="369" spans="1:21" ht="33" customHeight="1" x14ac:dyDescent="0.2">
      <c r="A369" s="629" t="s">
        <v>1325</v>
      </c>
      <c r="B369" s="629" t="s">
        <v>365</v>
      </c>
      <c r="C369" s="630">
        <v>150</v>
      </c>
      <c r="D369" s="631" t="s">
        <v>103</v>
      </c>
      <c r="E369" s="640" t="s">
        <v>1372</v>
      </c>
      <c r="F369" s="644" t="s">
        <v>353</v>
      </c>
      <c r="G369" s="554"/>
      <c r="H369" s="642" t="s">
        <v>1402</v>
      </c>
      <c r="I369" s="635" t="s">
        <v>419</v>
      </c>
      <c r="J369" s="629"/>
      <c r="K369" s="554" t="s">
        <v>1439</v>
      </c>
      <c r="L369" s="631" t="s">
        <v>1443</v>
      </c>
      <c r="M369" s="622" t="s">
        <v>703</v>
      </c>
      <c r="N369" s="583" t="s">
        <v>2995</v>
      </c>
      <c r="O369" s="583" t="s">
        <v>462</v>
      </c>
      <c r="P369" s="742" t="s">
        <v>3836</v>
      </c>
      <c r="Q369" s="743" t="s">
        <v>3918</v>
      </c>
      <c r="R369" s="649">
        <v>1</v>
      </c>
      <c r="S369" s="741"/>
      <c r="T369" s="636" t="s">
        <v>3843</v>
      </c>
      <c r="U369" s="638"/>
    </row>
    <row r="370" spans="1:21" ht="33" customHeight="1" x14ac:dyDescent="0.2">
      <c r="A370" s="629" t="s">
        <v>1325</v>
      </c>
      <c r="B370" s="629" t="s">
        <v>365</v>
      </c>
      <c r="C370" s="646">
        <v>150</v>
      </c>
      <c r="D370" s="631" t="s">
        <v>103</v>
      </c>
      <c r="E370" s="643" t="s">
        <v>1373</v>
      </c>
      <c r="F370" s="641" t="s">
        <v>353</v>
      </c>
      <c r="G370" s="554"/>
      <c r="H370" s="642" t="s">
        <v>1406</v>
      </c>
      <c r="I370" s="635" t="s">
        <v>419</v>
      </c>
      <c r="J370" s="629"/>
      <c r="K370" s="554" t="s">
        <v>1439</v>
      </c>
      <c r="L370" s="631" t="s">
        <v>1444</v>
      </c>
      <c r="M370" s="622" t="s">
        <v>703</v>
      </c>
      <c r="N370" s="583" t="s">
        <v>2995</v>
      </c>
      <c r="O370" s="583" t="s">
        <v>917</v>
      </c>
      <c r="P370" s="742" t="s">
        <v>3836</v>
      </c>
      <c r="Q370" s="743" t="s">
        <v>3918</v>
      </c>
      <c r="R370" s="649">
        <v>1</v>
      </c>
      <c r="S370" s="741"/>
      <c r="T370" s="636" t="s">
        <v>3843</v>
      </c>
      <c r="U370" s="638"/>
    </row>
    <row r="371" spans="1:21" ht="33" customHeight="1" x14ac:dyDescent="0.2">
      <c r="A371" s="629" t="s">
        <v>1325</v>
      </c>
      <c r="B371" s="629" t="s">
        <v>365</v>
      </c>
      <c r="C371" s="630">
        <v>150</v>
      </c>
      <c r="D371" s="631" t="s">
        <v>103</v>
      </c>
      <c r="E371" s="643" t="s">
        <v>1374</v>
      </c>
      <c r="F371" s="644" t="s">
        <v>353</v>
      </c>
      <c r="G371" s="554"/>
      <c r="H371" s="642" t="s">
        <v>1407</v>
      </c>
      <c r="I371" s="635" t="s">
        <v>419</v>
      </c>
      <c r="J371" s="629"/>
      <c r="K371" s="554" t="s">
        <v>1439</v>
      </c>
      <c r="L371" s="631" t="s">
        <v>1445</v>
      </c>
      <c r="M371" s="622" t="s">
        <v>703</v>
      </c>
      <c r="N371" s="583" t="s">
        <v>2995</v>
      </c>
      <c r="O371" s="599" t="s">
        <v>462</v>
      </c>
      <c r="P371" s="742" t="s">
        <v>3836</v>
      </c>
      <c r="Q371" s="743" t="s">
        <v>3918</v>
      </c>
      <c r="R371" s="649">
        <v>1</v>
      </c>
      <c r="S371" s="741"/>
      <c r="T371" s="636" t="s">
        <v>3843</v>
      </c>
      <c r="U371" s="638"/>
    </row>
    <row r="372" spans="1:21" ht="33" customHeight="1" x14ac:dyDescent="0.2">
      <c r="A372" s="629" t="s">
        <v>1325</v>
      </c>
      <c r="B372" s="629" t="s">
        <v>365</v>
      </c>
      <c r="C372" s="630">
        <v>150</v>
      </c>
      <c r="D372" s="631" t="s">
        <v>103</v>
      </c>
      <c r="E372" s="643" t="s">
        <v>1375</v>
      </c>
      <c r="F372" s="644" t="s">
        <v>353</v>
      </c>
      <c r="G372" s="554"/>
      <c r="H372" s="642" t="s">
        <v>360</v>
      </c>
      <c r="I372" s="635" t="s">
        <v>419</v>
      </c>
      <c r="J372" s="629"/>
      <c r="K372" s="554" t="s">
        <v>1439</v>
      </c>
      <c r="L372" s="631" t="s">
        <v>1446</v>
      </c>
      <c r="M372" s="622" t="s">
        <v>703</v>
      </c>
      <c r="N372" s="583" t="s">
        <v>2995</v>
      </c>
      <c r="O372" s="599" t="s">
        <v>462</v>
      </c>
      <c r="P372" s="742" t="s">
        <v>3836</v>
      </c>
      <c r="Q372" s="743" t="s">
        <v>3918</v>
      </c>
      <c r="R372" s="649">
        <v>1</v>
      </c>
      <c r="S372" s="741"/>
      <c r="T372" s="636" t="s">
        <v>3843</v>
      </c>
      <c r="U372" s="638"/>
    </row>
    <row r="373" spans="1:21" ht="33" customHeight="1" x14ac:dyDescent="0.2">
      <c r="A373" s="629" t="s">
        <v>1325</v>
      </c>
      <c r="B373" s="629" t="s">
        <v>586</v>
      </c>
      <c r="C373" s="630">
        <v>150</v>
      </c>
      <c r="D373" s="631" t="s">
        <v>103</v>
      </c>
      <c r="E373" s="632" t="s">
        <v>1376</v>
      </c>
      <c r="F373" s="637" t="s">
        <v>353</v>
      </c>
      <c r="G373" s="554" t="s">
        <v>1066</v>
      </c>
      <c r="H373" s="634" t="s">
        <v>1403</v>
      </c>
      <c r="I373" s="635" t="s">
        <v>656</v>
      </c>
      <c r="J373" s="629"/>
      <c r="K373" s="554" t="s">
        <v>1447</v>
      </c>
      <c r="L373" s="631" t="s">
        <v>1425</v>
      </c>
      <c r="M373" s="599" t="s">
        <v>703</v>
      </c>
      <c r="N373" s="583" t="s">
        <v>2995</v>
      </c>
      <c r="O373" s="636" t="s">
        <v>462</v>
      </c>
      <c r="P373" s="611" t="s">
        <v>3835</v>
      </c>
      <c r="Q373" s="741" t="s">
        <v>3914</v>
      </c>
      <c r="R373" s="611">
        <v>0</v>
      </c>
      <c r="S373" s="583"/>
      <c r="T373" s="611" t="s">
        <v>3842</v>
      </c>
      <c r="U373" s="583" t="s">
        <v>461</v>
      </c>
    </row>
    <row r="374" spans="1:21" ht="33" customHeight="1" x14ac:dyDescent="0.2">
      <c r="A374" s="629" t="s">
        <v>1325</v>
      </c>
      <c r="B374" s="629" t="s">
        <v>586</v>
      </c>
      <c r="C374" s="647">
        <v>150</v>
      </c>
      <c r="D374" s="648" t="s">
        <v>103</v>
      </c>
      <c r="E374" s="632" t="s">
        <v>1377</v>
      </c>
      <c r="F374" s="637" t="s">
        <v>353</v>
      </c>
      <c r="G374" s="554" t="s">
        <v>1066</v>
      </c>
      <c r="H374" s="634" t="s">
        <v>1403</v>
      </c>
      <c r="I374" s="635" t="s">
        <v>1214</v>
      </c>
      <c r="J374" s="629"/>
      <c r="K374" s="554" t="s">
        <v>1448</v>
      </c>
      <c r="L374" s="631" t="s">
        <v>1425</v>
      </c>
      <c r="M374" s="599" t="s">
        <v>703</v>
      </c>
      <c r="N374" s="583" t="s">
        <v>2993</v>
      </c>
      <c r="O374" s="649" t="s">
        <v>462</v>
      </c>
      <c r="P374" s="636"/>
      <c r="Q374" s="638" t="s">
        <v>365</v>
      </c>
      <c r="R374" s="649">
        <v>1</v>
      </c>
      <c r="S374" s="741"/>
      <c r="T374" s="636" t="s">
        <v>3843</v>
      </c>
      <c r="U374" s="638"/>
    </row>
    <row r="375" spans="1:21" ht="33" customHeight="1" x14ac:dyDescent="0.2">
      <c r="A375" s="629" t="s">
        <v>1325</v>
      </c>
      <c r="B375" s="629" t="s">
        <v>586</v>
      </c>
      <c r="C375" s="630">
        <v>150</v>
      </c>
      <c r="D375" s="631" t="s">
        <v>103</v>
      </c>
      <c r="E375" s="632" t="s">
        <v>1378</v>
      </c>
      <c r="F375" s="633" t="s">
        <v>349</v>
      </c>
      <c r="G375" s="554"/>
      <c r="H375" s="634" t="s">
        <v>1402</v>
      </c>
      <c r="I375" s="635" t="s">
        <v>1214</v>
      </c>
      <c r="J375" s="629"/>
      <c r="K375" s="554" t="s">
        <v>1449</v>
      </c>
      <c r="L375" s="631" t="s">
        <v>1450</v>
      </c>
      <c r="M375" s="599" t="s">
        <v>703</v>
      </c>
      <c r="N375" s="583" t="s">
        <v>2993</v>
      </c>
      <c r="O375" s="636" t="s">
        <v>462</v>
      </c>
      <c r="P375" s="636"/>
      <c r="Q375" s="638" t="s">
        <v>365</v>
      </c>
      <c r="R375" s="649">
        <v>1</v>
      </c>
      <c r="S375" s="741"/>
      <c r="T375" s="636" t="s">
        <v>3843</v>
      </c>
      <c r="U375" s="638"/>
    </row>
    <row r="376" spans="1:21" ht="33" customHeight="1" x14ac:dyDescent="0.2">
      <c r="A376" s="629" t="s">
        <v>1325</v>
      </c>
      <c r="B376" s="629" t="s">
        <v>586</v>
      </c>
      <c r="C376" s="630">
        <v>150</v>
      </c>
      <c r="D376" s="631" t="s">
        <v>103</v>
      </c>
      <c r="E376" s="632" t="s">
        <v>1379</v>
      </c>
      <c r="F376" s="637" t="s">
        <v>353</v>
      </c>
      <c r="G376" s="554"/>
      <c r="H376" s="634" t="s">
        <v>360</v>
      </c>
      <c r="I376" s="635" t="s">
        <v>1214</v>
      </c>
      <c r="J376" s="629"/>
      <c r="K376" s="554" t="s">
        <v>1451</v>
      </c>
      <c r="L376" s="631" t="s">
        <v>1452</v>
      </c>
      <c r="M376" s="599" t="s">
        <v>703</v>
      </c>
      <c r="N376" s="583" t="s">
        <v>2993</v>
      </c>
      <c r="O376" s="636" t="s">
        <v>462</v>
      </c>
      <c r="P376" s="636"/>
      <c r="Q376" s="638" t="s">
        <v>365</v>
      </c>
      <c r="R376" s="649">
        <v>1</v>
      </c>
      <c r="S376" s="741"/>
      <c r="T376" s="636" t="s">
        <v>3843</v>
      </c>
      <c r="U376" s="638"/>
    </row>
    <row r="377" spans="1:21" ht="33" customHeight="1" x14ac:dyDescent="0.2">
      <c r="A377" s="594"/>
      <c r="B377" s="583" t="s">
        <v>586</v>
      </c>
      <c r="C377" s="589">
        <v>150</v>
      </c>
      <c r="D377" s="554" t="s">
        <v>103</v>
      </c>
      <c r="E377" s="586" t="s">
        <v>1380</v>
      </c>
      <c r="F377" s="586" t="s">
        <v>346</v>
      </c>
      <c r="G377" s="554" t="s">
        <v>581</v>
      </c>
      <c r="H377" s="587"/>
      <c r="I377" s="587" t="s">
        <v>426</v>
      </c>
      <c r="J377" s="583"/>
      <c r="K377" s="554" t="s">
        <v>1453</v>
      </c>
      <c r="L377" s="554" t="s">
        <v>1454</v>
      </c>
      <c r="M377" s="583" t="s">
        <v>703</v>
      </c>
      <c r="N377" s="583" t="s">
        <v>2993</v>
      </c>
      <c r="O377" s="583" t="s">
        <v>3107</v>
      </c>
      <c r="P377" s="611"/>
      <c r="Q377" s="583" t="s">
        <v>365</v>
      </c>
      <c r="R377" s="611">
        <v>1</v>
      </c>
      <c r="S377" s="583"/>
      <c r="T377" s="611" t="s">
        <v>3843</v>
      </c>
      <c r="U377" s="583"/>
    </row>
    <row r="378" spans="1:21" ht="33" customHeight="1" x14ac:dyDescent="0.2">
      <c r="A378" s="629" t="s">
        <v>1325</v>
      </c>
      <c r="B378" s="629" t="s">
        <v>586</v>
      </c>
      <c r="C378" s="647">
        <v>150</v>
      </c>
      <c r="D378" s="648" t="s">
        <v>103</v>
      </c>
      <c r="E378" s="632" t="s">
        <v>1381</v>
      </c>
      <c r="F378" s="633" t="s">
        <v>349</v>
      </c>
      <c r="G378" s="554" t="s">
        <v>1400</v>
      </c>
      <c r="H378" s="634"/>
      <c r="I378" s="635" t="s">
        <v>426</v>
      </c>
      <c r="J378" s="629"/>
      <c r="K378" s="554" t="s">
        <v>1455</v>
      </c>
      <c r="L378" s="631" t="s">
        <v>1456</v>
      </c>
      <c r="M378" s="599" t="s">
        <v>703</v>
      </c>
      <c r="N378" s="583" t="s">
        <v>2993</v>
      </c>
      <c r="O378" s="636" t="s">
        <v>462</v>
      </c>
      <c r="P378" s="636"/>
      <c r="Q378" s="638" t="s">
        <v>365</v>
      </c>
      <c r="R378" s="649">
        <v>1</v>
      </c>
      <c r="S378" s="741"/>
      <c r="T378" s="776" t="s">
        <v>3843</v>
      </c>
      <c r="U378" s="741"/>
    </row>
    <row r="379" spans="1:21" ht="33" customHeight="1" x14ac:dyDescent="0.2">
      <c r="A379" s="629" t="s">
        <v>1325</v>
      </c>
      <c r="B379" s="629" t="s">
        <v>586</v>
      </c>
      <c r="C379" s="630">
        <v>150</v>
      </c>
      <c r="D379" s="631" t="s">
        <v>103</v>
      </c>
      <c r="E379" s="632" t="s">
        <v>1382</v>
      </c>
      <c r="F379" s="633" t="s">
        <v>349</v>
      </c>
      <c r="G379" s="554" t="s">
        <v>1400</v>
      </c>
      <c r="H379" s="634"/>
      <c r="I379" s="635" t="s">
        <v>426</v>
      </c>
      <c r="J379" s="629"/>
      <c r="K379" s="554" t="s">
        <v>1457</v>
      </c>
      <c r="L379" s="631" t="s">
        <v>1458</v>
      </c>
      <c r="M379" s="599" t="s">
        <v>703</v>
      </c>
      <c r="N379" s="583" t="s">
        <v>2993</v>
      </c>
      <c r="O379" s="636" t="s">
        <v>462</v>
      </c>
      <c r="P379" s="636"/>
      <c r="Q379" s="638" t="s">
        <v>365</v>
      </c>
      <c r="R379" s="649">
        <v>1</v>
      </c>
      <c r="S379" s="741"/>
      <c r="T379" s="636" t="s">
        <v>3843</v>
      </c>
      <c r="U379" s="638"/>
    </row>
    <row r="380" spans="1:21" ht="33" customHeight="1" x14ac:dyDescent="0.2">
      <c r="A380" s="629" t="s">
        <v>1325</v>
      </c>
      <c r="B380" s="629" t="s">
        <v>586</v>
      </c>
      <c r="C380" s="630">
        <v>150</v>
      </c>
      <c r="D380" s="631" t="s">
        <v>103</v>
      </c>
      <c r="E380" s="632" t="s">
        <v>1383</v>
      </c>
      <c r="F380" s="633" t="s">
        <v>349</v>
      </c>
      <c r="G380" s="554"/>
      <c r="H380" s="634" t="s">
        <v>583</v>
      </c>
      <c r="I380" s="635" t="s">
        <v>426</v>
      </c>
      <c r="J380" s="629"/>
      <c r="K380" s="554" t="s">
        <v>1459</v>
      </c>
      <c r="L380" s="631" t="s">
        <v>1460</v>
      </c>
      <c r="M380" s="599" t="s">
        <v>703</v>
      </c>
      <c r="N380" s="583" t="s">
        <v>2993</v>
      </c>
      <c r="O380" s="636" t="s">
        <v>462</v>
      </c>
      <c r="P380" s="636"/>
      <c r="Q380" s="638" t="s">
        <v>365</v>
      </c>
      <c r="R380" s="649">
        <v>1</v>
      </c>
      <c r="S380" s="741"/>
      <c r="T380" s="636" t="s">
        <v>3843</v>
      </c>
      <c r="U380" s="638"/>
    </row>
    <row r="381" spans="1:21" ht="33" customHeight="1" x14ac:dyDescent="0.2">
      <c r="A381" s="629" t="s">
        <v>1325</v>
      </c>
      <c r="B381" s="629" t="s">
        <v>586</v>
      </c>
      <c r="C381" s="630">
        <v>150</v>
      </c>
      <c r="D381" s="631" t="s">
        <v>103</v>
      </c>
      <c r="E381" s="632" t="s">
        <v>1384</v>
      </c>
      <c r="F381" s="633" t="s">
        <v>349</v>
      </c>
      <c r="G381" s="554"/>
      <c r="H381" s="634" t="s">
        <v>583</v>
      </c>
      <c r="I381" s="635" t="s">
        <v>426</v>
      </c>
      <c r="J381" s="629"/>
      <c r="K381" s="554" t="s">
        <v>1461</v>
      </c>
      <c r="L381" s="631" t="s">
        <v>1462</v>
      </c>
      <c r="M381" s="599" t="s">
        <v>703</v>
      </c>
      <c r="N381" s="583" t="s">
        <v>2993</v>
      </c>
      <c r="O381" s="636" t="s">
        <v>462</v>
      </c>
      <c r="P381" s="636"/>
      <c r="Q381" s="638" t="s">
        <v>365</v>
      </c>
      <c r="R381" s="649">
        <v>1</v>
      </c>
      <c r="S381" s="741"/>
      <c r="T381" s="636" t="s">
        <v>3843</v>
      </c>
      <c r="U381" s="638"/>
    </row>
    <row r="382" spans="1:21" ht="33" customHeight="1" x14ac:dyDescent="0.2">
      <c r="A382" s="629" t="s">
        <v>1325</v>
      </c>
      <c r="B382" s="629" t="s">
        <v>586</v>
      </c>
      <c r="C382" s="630">
        <v>150</v>
      </c>
      <c r="D382" s="631" t="s">
        <v>103</v>
      </c>
      <c r="E382" s="632" t="s">
        <v>1385</v>
      </c>
      <c r="F382" s="633" t="s">
        <v>349</v>
      </c>
      <c r="G382" s="554"/>
      <c r="H382" s="634" t="s">
        <v>1402</v>
      </c>
      <c r="I382" s="635" t="s">
        <v>426</v>
      </c>
      <c r="J382" s="629"/>
      <c r="K382" s="554" t="s">
        <v>1463</v>
      </c>
      <c r="L382" s="631" t="s">
        <v>1464</v>
      </c>
      <c r="M382" s="599" t="s">
        <v>703</v>
      </c>
      <c r="N382" s="583" t="s">
        <v>2993</v>
      </c>
      <c r="O382" s="636" t="s">
        <v>462</v>
      </c>
      <c r="P382" s="636"/>
      <c r="Q382" s="638" t="s">
        <v>365</v>
      </c>
      <c r="R382" s="649">
        <v>1</v>
      </c>
      <c r="S382" s="741"/>
      <c r="T382" s="636" t="s">
        <v>3843</v>
      </c>
      <c r="U382" s="638"/>
    </row>
    <row r="383" spans="1:21" ht="33" customHeight="1" x14ac:dyDescent="0.2">
      <c r="A383" s="629" t="s">
        <v>1325</v>
      </c>
      <c r="B383" s="629" t="s">
        <v>2</v>
      </c>
      <c r="C383" s="630">
        <v>150</v>
      </c>
      <c r="D383" s="631" t="s">
        <v>103</v>
      </c>
      <c r="E383" s="632" t="s">
        <v>1386</v>
      </c>
      <c r="F383" s="633" t="s">
        <v>353</v>
      </c>
      <c r="G383" s="554"/>
      <c r="H383" s="634" t="s">
        <v>1402</v>
      </c>
      <c r="I383" s="635" t="s">
        <v>426</v>
      </c>
      <c r="J383" s="629"/>
      <c r="K383" s="554" t="s">
        <v>1465</v>
      </c>
      <c r="L383" s="631" t="s">
        <v>1466</v>
      </c>
      <c r="M383" s="599" t="s">
        <v>703</v>
      </c>
      <c r="N383" s="583" t="s">
        <v>2993</v>
      </c>
      <c r="O383" s="636" t="s">
        <v>462</v>
      </c>
      <c r="P383" s="636"/>
      <c r="Q383" s="638" t="s">
        <v>365</v>
      </c>
      <c r="R383" s="649">
        <v>1</v>
      </c>
      <c r="S383" s="741"/>
      <c r="T383" s="776" t="s">
        <v>3843</v>
      </c>
      <c r="U383" s="741"/>
    </row>
    <row r="384" spans="1:21" ht="33" customHeight="1" x14ac:dyDescent="0.2">
      <c r="A384" s="629" t="s">
        <v>1325</v>
      </c>
      <c r="B384" s="629" t="s">
        <v>586</v>
      </c>
      <c r="C384" s="630">
        <v>150</v>
      </c>
      <c r="D384" s="631" t="s">
        <v>103</v>
      </c>
      <c r="E384" s="632" t="s">
        <v>1387</v>
      </c>
      <c r="F384" s="633" t="s">
        <v>353</v>
      </c>
      <c r="G384" s="554"/>
      <c r="H384" s="634" t="s">
        <v>1406</v>
      </c>
      <c r="I384" s="635" t="s">
        <v>426</v>
      </c>
      <c r="J384" s="629"/>
      <c r="K384" s="554" t="s">
        <v>1463</v>
      </c>
      <c r="L384" s="631" t="s">
        <v>1467</v>
      </c>
      <c r="M384" s="599" t="s">
        <v>703</v>
      </c>
      <c r="N384" s="583" t="s">
        <v>2993</v>
      </c>
      <c r="O384" s="636" t="s">
        <v>462</v>
      </c>
      <c r="P384" s="636"/>
      <c r="Q384" s="638" t="s">
        <v>365</v>
      </c>
      <c r="R384" s="649">
        <v>1</v>
      </c>
      <c r="S384" s="741"/>
      <c r="T384" s="636" t="s">
        <v>3843</v>
      </c>
      <c r="U384" s="638"/>
    </row>
    <row r="385" spans="1:21" ht="33" customHeight="1" x14ac:dyDescent="0.2">
      <c r="A385" s="629" t="s">
        <v>1325</v>
      </c>
      <c r="B385" s="629" t="s">
        <v>586</v>
      </c>
      <c r="C385" s="630">
        <v>150</v>
      </c>
      <c r="D385" s="631" t="s">
        <v>103</v>
      </c>
      <c r="E385" s="632" t="s">
        <v>1388</v>
      </c>
      <c r="F385" s="637" t="s">
        <v>353</v>
      </c>
      <c r="G385" s="554"/>
      <c r="H385" s="634" t="s">
        <v>360</v>
      </c>
      <c r="I385" s="635" t="s">
        <v>426</v>
      </c>
      <c r="J385" s="629"/>
      <c r="K385" s="554" t="s">
        <v>1461</v>
      </c>
      <c r="L385" s="631" t="s">
        <v>1468</v>
      </c>
      <c r="M385" s="599" t="s">
        <v>703</v>
      </c>
      <c r="N385" s="583" t="s">
        <v>2993</v>
      </c>
      <c r="O385" s="636" t="s">
        <v>462</v>
      </c>
      <c r="P385" s="636"/>
      <c r="Q385" s="638" t="s">
        <v>365</v>
      </c>
      <c r="R385" s="649">
        <v>1</v>
      </c>
      <c r="S385" s="741"/>
      <c r="T385" s="636" t="s">
        <v>3843</v>
      </c>
      <c r="U385" s="638"/>
    </row>
    <row r="386" spans="1:21" ht="33" customHeight="1" x14ac:dyDescent="0.2">
      <c r="A386" s="629" t="s">
        <v>1325</v>
      </c>
      <c r="B386" s="629" t="s">
        <v>586</v>
      </c>
      <c r="C386" s="630">
        <v>150</v>
      </c>
      <c r="D386" s="631" t="s">
        <v>103</v>
      </c>
      <c r="E386" s="632" t="s">
        <v>1389</v>
      </c>
      <c r="F386" s="637" t="s">
        <v>353</v>
      </c>
      <c r="G386" s="554"/>
      <c r="H386" s="634" t="s">
        <v>360</v>
      </c>
      <c r="I386" s="635" t="s">
        <v>426</v>
      </c>
      <c r="J386" s="629"/>
      <c r="K386" s="554" t="s">
        <v>1469</v>
      </c>
      <c r="L386" s="631" t="s">
        <v>1446</v>
      </c>
      <c r="M386" s="599" t="s">
        <v>703</v>
      </c>
      <c r="N386" s="583" t="s">
        <v>2993</v>
      </c>
      <c r="O386" s="636" t="s">
        <v>462</v>
      </c>
      <c r="P386" s="636"/>
      <c r="Q386" s="638" t="s">
        <v>365</v>
      </c>
      <c r="R386" s="649">
        <v>1</v>
      </c>
      <c r="S386" s="741"/>
      <c r="T386" s="636" t="s">
        <v>3843</v>
      </c>
      <c r="U386" s="638"/>
    </row>
    <row r="387" spans="1:21" ht="33" customHeight="1" x14ac:dyDescent="0.2">
      <c r="A387" s="629" t="s">
        <v>1325</v>
      </c>
      <c r="B387" s="629" t="s">
        <v>586</v>
      </c>
      <c r="C387" s="630">
        <v>150</v>
      </c>
      <c r="D387" s="631" t="s">
        <v>103</v>
      </c>
      <c r="E387" s="632" t="s">
        <v>1390</v>
      </c>
      <c r="F387" s="637" t="s">
        <v>353</v>
      </c>
      <c r="G387" s="554"/>
      <c r="H387" s="634" t="s">
        <v>360</v>
      </c>
      <c r="I387" s="635" t="s">
        <v>426</v>
      </c>
      <c r="J387" s="629"/>
      <c r="K387" s="554" t="s">
        <v>1470</v>
      </c>
      <c r="L387" s="631" t="s">
        <v>1471</v>
      </c>
      <c r="M387" s="599" t="s">
        <v>703</v>
      </c>
      <c r="N387" s="583" t="s">
        <v>2993</v>
      </c>
      <c r="O387" s="636" t="s">
        <v>462</v>
      </c>
      <c r="P387" s="636"/>
      <c r="Q387" s="638" t="s">
        <v>365</v>
      </c>
      <c r="R387" s="649">
        <v>1</v>
      </c>
      <c r="S387" s="741"/>
      <c r="T387" s="636" t="s">
        <v>3843</v>
      </c>
      <c r="U387" s="638"/>
    </row>
    <row r="388" spans="1:21" ht="33" customHeight="1" x14ac:dyDescent="0.2">
      <c r="A388" s="629" t="s">
        <v>1325</v>
      </c>
      <c r="B388" s="629" t="s">
        <v>365</v>
      </c>
      <c r="C388" s="630">
        <v>150</v>
      </c>
      <c r="D388" s="631" t="s">
        <v>103</v>
      </c>
      <c r="E388" s="632" t="s">
        <v>1391</v>
      </c>
      <c r="F388" s="637" t="s">
        <v>353</v>
      </c>
      <c r="G388" s="554" t="s">
        <v>1408</v>
      </c>
      <c r="H388" s="634"/>
      <c r="I388" s="635" t="s">
        <v>426</v>
      </c>
      <c r="J388" s="629"/>
      <c r="K388" s="554" t="s">
        <v>1461</v>
      </c>
      <c r="L388" s="631" t="s">
        <v>1472</v>
      </c>
      <c r="M388" s="599" t="s">
        <v>703</v>
      </c>
      <c r="N388" s="583" t="s">
        <v>2993</v>
      </c>
      <c r="O388" s="636" t="s">
        <v>462</v>
      </c>
      <c r="P388" s="636"/>
      <c r="Q388" s="638" t="s">
        <v>365</v>
      </c>
      <c r="R388" s="649">
        <v>1</v>
      </c>
      <c r="S388" s="741"/>
      <c r="T388" s="636" t="s">
        <v>3843</v>
      </c>
      <c r="U388" s="638"/>
    </row>
    <row r="389" spans="1:21" ht="33" customHeight="1" x14ac:dyDescent="0.2">
      <c r="A389" s="629" t="s">
        <v>1352</v>
      </c>
      <c r="B389" s="583" t="s">
        <v>1473</v>
      </c>
      <c r="C389" s="613">
        <v>150</v>
      </c>
      <c r="D389" s="554" t="s">
        <v>103</v>
      </c>
      <c r="E389" s="586" t="s">
        <v>1392</v>
      </c>
      <c r="F389" s="587" t="s">
        <v>346</v>
      </c>
      <c r="G389" s="554" t="s">
        <v>1336</v>
      </c>
      <c r="H389" s="587" t="s">
        <v>1336</v>
      </c>
      <c r="I389" s="587" t="s">
        <v>426</v>
      </c>
      <c r="J389" s="583"/>
      <c r="K389" s="554" t="s">
        <v>1474</v>
      </c>
      <c r="L389" s="554" t="s">
        <v>1475</v>
      </c>
      <c r="M389" s="599" t="s">
        <v>703</v>
      </c>
      <c r="N389" s="583" t="s">
        <v>2993</v>
      </c>
      <c r="O389" s="599" t="s">
        <v>462</v>
      </c>
      <c r="P389" s="583"/>
      <c r="Q389" s="583" t="s">
        <v>365</v>
      </c>
      <c r="R389" s="594">
        <v>1</v>
      </c>
      <c r="S389" s="599"/>
      <c r="T389" s="594" t="s">
        <v>3843</v>
      </c>
      <c r="U389" s="599"/>
    </row>
    <row r="390" spans="1:21" ht="33" customHeight="1" x14ac:dyDescent="0.2">
      <c r="A390" s="594"/>
      <c r="B390" s="583" t="s">
        <v>586</v>
      </c>
      <c r="C390" s="589">
        <v>150</v>
      </c>
      <c r="D390" s="554" t="s">
        <v>103</v>
      </c>
      <c r="E390" s="586" t="s">
        <v>1393</v>
      </c>
      <c r="F390" s="586" t="s">
        <v>346</v>
      </c>
      <c r="G390" s="554" t="s">
        <v>1336</v>
      </c>
      <c r="H390" s="587"/>
      <c r="I390" s="587" t="s">
        <v>426</v>
      </c>
      <c r="J390" s="583"/>
      <c r="K390" s="554" t="s">
        <v>1476</v>
      </c>
      <c r="L390" s="554" t="s">
        <v>1477</v>
      </c>
      <c r="M390" s="622" t="s">
        <v>703</v>
      </c>
      <c r="N390" s="583" t="s">
        <v>2993</v>
      </c>
      <c r="O390" s="583" t="s">
        <v>462</v>
      </c>
      <c r="P390" s="611"/>
      <c r="Q390" s="583" t="s">
        <v>365</v>
      </c>
      <c r="R390" s="611">
        <v>1</v>
      </c>
      <c r="S390" s="583"/>
      <c r="T390" s="611" t="s">
        <v>3843</v>
      </c>
      <c r="U390" s="583"/>
    </row>
    <row r="391" spans="1:21" ht="33" customHeight="1" x14ac:dyDescent="0.2">
      <c r="A391" s="594"/>
      <c r="B391" s="583" t="s">
        <v>586</v>
      </c>
      <c r="C391" s="589">
        <v>150</v>
      </c>
      <c r="D391" s="554" t="s">
        <v>103</v>
      </c>
      <c r="E391" s="586" t="s">
        <v>1394</v>
      </c>
      <c r="F391" s="586" t="s">
        <v>346</v>
      </c>
      <c r="G391" s="554" t="s">
        <v>1336</v>
      </c>
      <c r="H391" s="587"/>
      <c r="I391" s="587" t="s">
        <v>426</v>
      </c>
      <c r="J391" s="583"/>
      <c r="K391" s="554" t="s">
        <v>1478</v>
      </c>
      <c r="L391" s="554" t="s">
        <v>1479</v>
      </c>
      <c r="M391" s="622" t="s">
        <v>703</v>
      </c>
      <c r="N391" s="583" t="s">
        <v>2993</v>
      </c>
      <c r="O391" s="583" t="s">
        <v>462</v>
      </c>
      <c r="P391" s="583" t="s">
        <v>3835</v>
      </c>
      <c r="Q391" s="583"/>
      <c r="R391" s="611">
        <v>1</v>
      </c>
      <c r="S391" s="583"/>
      <c r="T391" s="611" t="s">
        <v>3843</v>
      </c>
      <c r="U391" s="583"/>
    </row>
    <row r="392" spans="1:21" ht="33" customHeight="1" x14ac:dyDescent="0.2">
      <c r="A392" s="590"/>
      <c r="B392" s="583" t="s">
        <v>586</v>
      </c>
      <c r="C392" s="589">
        <v>150</v>
      </c>
      <c r="D392" s="554" t="s">
        <v>103</v>
      </c>
      <c r="E392" s="586" t="s">
        <v>1395</v>
      </c>
      <c r="F392" s="586" t="s">
        <v>346</v>
      </c>
      <c r="G392" s="554" t="s">
        <v>1336</v>
      </c>
      <c r="H392" s="587"/>
      <c r="I392" s="587" t="s">
        <v>443</v>
      </c>
      <c r="J392" s="583"/>
      <c r="K392" s="554" t="s">
        <v>1480</v>
      </c>
      <c r="L392" s="554" t="s">
        <v>1481</v>
      </c>
      <c r="M392" s="583" t="s">
        <v>703</v>
      </c>
      <c r="N392" s="583" t="s">
        <v>2995</v>
      </c>
      <c r="O392" s="583" t="s">
        <v>917</v>
      </c>
      <c r="P392" s="583" t="s">
        <v>3836</v>
      </c>
      <c r="Q392" s="583" t="s">
        <v>3919</v>
      </c>
      <c r="R392" s="611">
        <v>14</v>
      </c>
      <c r="S392" s="583"/>
      <c r="T392" s="611" t="s">
        <v>3834</v>
      </c>
      <c r="U392" s="583"/>
    </row>
    <row r="393" spans="1:21" ht="33" customHeight="1" x14ac:dyDescent="0.2">
      <c r="A393" s="594"/>
      <c r="B393" s="583" t="s">
        <v>586</v>
      </c>
      <c r="C393" s="589">
        <v>150</v>
      </c>
      <c r="D393" s="554" t="s">
        <v>103</v>
      </c>
      <c r="E393" s="586" t="s">
        <v>1396</v>
      </c>
      <c r="F393" s="586" t="s">
        <v>346</v>
      </c>
      <c r="G393" s="554" t="s">
        <v>1336</v>
      </c>
      <c r="H393" s="587"/>
      <c r="I393" s="587" t="s">
        <v>1482</v>
      </c>
      <c r="J393" s="583"/>
      <c r="K393" s="554" t="s">
        <v>1483</v>
      </c>
      <c r="L393" s="554" t="s">
        <v>1484</v>
      </c>
      <c r="M393" s="583" t="s">
        <v>703</v>
      </c>
      <c r="N393" s="583" t="s">
        <v>2995</v>
      </c>
      <c r="O393" s="583" t="s">
        <v>3108</v>
      </c>
      <c r="P393" s="583" t="s">
        <v>3858</v>
      </c>
      <c r="Q393" s="583" t="s">
        <v>3920</v>
      </c>
      <c r="R393" s="611">
        <v>18</v>
      </c>
      <c r="S393" s="583"/>
      <c r="T393" s="611" t="s">
        <v>3834</v>
      </c>
      <c r="U393" s="583"/>
    </row>
    <row r="394" spans="1:21" ht="33" customHeight="1" x14ac:dyDescent="0.2">
      <c r="A394" s="594"/>
      <c r="B394" s="583" t="s">
        <v>586</v>
      </c>
      <c r="C394" s="589">
        <v>150</v>
      </c>
      <c r="D394" s="554" t="s">
        <v>103</v>
      </c>
      <c r="E394" s="586" t="s">
        <v>1397</v>
      </c>
      <c r="F394" s="586" t="s">
        <v>346</v>
      </c>
      <c r="G394" s="554" t="s">
        <v>581</v>
      </c>
      <c r="H394" s="587"/>
      <c r="I394" s="587" t="s">
        <v>449</v>
      </c>
      <c r="J394" s="583"/>
      <c r="K394" s="554" t="s">
        <v>1485</v>
      </c>
      <c r="L394" s="554" t="s">
        <v>1486</v>
      </c>
      <c r="M394" s="599" t="s">
        <v>703</v>
      </c>
      <c r="N394" s="583" t="s">
        <v>2993</v>
      </c>
      <c r="O394" s="583" t="s">
        <v>3109</v>
      </c>
      <c r="P394" s="583"/>
      <c r="Q394" s="583" t="s">
        <v>365</v>
      </c>
      <c r="R394" s="611">
        <v>0.5</v>
      </c>
      <c r="S394" s="583"/>
      <c r="T394" s="611" t="s">
        <v>3834</v>
      </c>
      <c r="U394" s="583"/>
    </row>
    <row r="395" spans="1:21" ht="33" customHeight="1" x14ac:dyDescent="0.2">
      <c r="A395" s="629" t="s">
        <v>1326</v>
      </c>
      <c r="B395" s="629" t="s">
        <v>586</v>
      </c>
      <c r="C395" s="639">
        <v>150</v>
      </c>
      <c r="D395" s="554" t="s">
        <v>103</v>
      </c>
      <c r="E395" s="632" t="s">
        <v>1398</v>
      </c>
      <c r="F395" s="633" t="s">
        <v>349</v>
      </c>
      <c r="G395" s="554"/>
      <c r="H395" s="634" t="s">
        <v>583</v>
      </c>
      <c r="I395" s="635" t="s">
        <v>449</v>
      </c>
      <c r="J395" s="629"/>
      <c r="K395" s="554" t="s">
        <v>1487</v>
      </c>
      <c r="L395" s="631" t="s">
        <v>1488</v>
      </c>
      <c r="M395" s="599" t="s">
        <v>703</v>
      </c>
      <c r="N395" s="583" t="s">
        <v>2993</v>
      </c>
      <c r="O395" s="636" t="s">
        <v>462</v>
      </c>
      <c r="P395" s="636"/>
      <c r="Q395" s="638" t="s">
        <v>365</v>
      </c>
      <c r="R395" s="649">
        <v>0.05</v>
      </c>
      <c r="S395" s="583" t="s">
        <v>3921</v>
      </c>
      <c r="T395" s="636" t="s">
        <v>3834</v>
      </c>
      <c r="U395" s="583" t="s">
        <v>3890</v>
      </c>
    </row>
    <row r="396" spans="1:21" ht="33" customHeight="1" x14ac:dyDescent="0.2">
      <c r="A396" s="629" t="s">
        <v>1325</v>
      </c>
      <c r="B396" s="629" t="s">
        <v>586</v>
      </c>
      <c r="C396" s="630">
        <v>150</v>
      </c>
      <c r="D396" s="631" t="s">
        <v>103</v>
      </c>
      <c r="E396" s="632" t="s">
        <v>1399</v>
      </c>
      <c r="F396" s="637" t="s">
        <v>353</v>
      </c>
      <c r="G396" s="554"/>
      <c r="H396" s="634" t="s">
        <v>1403</v>
      </c>
      <c r="I396" s="635" t="s">
        <v>697</v>
      </c>
      <c r="J396" s="629"/>
      <c r="K396" s="554" t="s">
        <v>1489</v>
      </c>
      <c r="L396" s="631" t="s">
        <v>1490</v>
      </c>
      <c r="M396" s="599" t="s">
        <v>703</v>
      </c>
      <c r="N396" s="583" t="s">
        <v>2993</v>
      </c>
      <c r="O396" s="636" t="s">
        <v>462</v>
      </c>
      <c r="P396" s="636"/>
      <c r="Q396" s="638" t="s">
        <v>365</v>
      </c>
      <c r="R396" s="649">
        <v>1</v>
      </c>
      <c r="S396" s="741"/>
      <c r="T396" s="636" t="s">
        <v>3843</v>
      </c>
      <c r="U396" s="638"/>
    </row>
    <row r="397" spans="1:21" ht="33" customHeight="1" x14ac:dyDescent="0.2">
      <c r="A397" s="583" t="s">
        <v>3110</v>
      </c>
      <c r="B397" s="583"/>
      <c r="C397" s="589" t="s">
        <v>3111</v>
      </c>
      <c r="D397" s="554" t="s">
        <v>3112</v>
      </c>
      <c r="E397" s="586" t="s">
        <v>3113</v>
      </c>
      <c r="F397" s="586" t="s">
        <v>353</v>
      </c>
      <c r="G397" s="554"/>
      <c r="H397" s="587" t="s">
        <v>3114</v>
      </c>
      <c r="I397" s="587"/>
      <c r="J397" s="583"/>
      <c r="K397" s="554" t="s">
        <v>3115</v>
      </c>
      <c r="L397" s="554" t="s">
        <v>3116</v>
      </c>
      <c r="M397" s="583" t="s">
        <v>3117</v>
      </c>
      <c r="N397" s="583" t="s">
        <v>2993</v>
      </c>
      <c r="O397" s="583" t="s">
        <v>3118</v>
      </c>
      <c r="P397" s="611"/>
      <c r="Q397" s="583"/>
      <c r="R397" s="611">
        <v>1</v>
      </c>
      <c r="S397" s="583"/>
      <c r="T397" s="611" t="s">
        <v>3843</v>
      </c>
      <c r="U397" s="583"/>
    </row>
    <row r="398" spans="1:21" ht="33" customHeight="1" x14ac:dyDescent="0.2">
      <c r="A398" s="583" t="s">
        <v>3110</v>
      </c>
      <c r="B398" s="583"/>
      <c r="C398" s="589" t="s">
        <v>3111</v>
      </c>
      <c r="D398" s="554" t="s">
        <v>3112</v>
      </c>
      <c r="E398" s="586" t="s">
        <v>3119</v>
      </c>
      <c r="F398" s="586" t="s">
        <v>353</v>
      </c>
      <c r="G398" s="554"/>
      <c r="H398" s="587" t="s">
        <v>3114</v>
      </c>
      <c r="I398" s="587"/>
      <c r="J398" s="583"/>
      <c r="K398" s="554" t="s">
        <v>3120</v>
      </c>
      <c r="L398" s="554" t="s">
        <v>3116</v>
      </c>
      <c r="M398" s="583" t="s">
        <v>3117</v>
      </c>
      <c r="N398" s="583" t="s">
        <v>2993</v>
      </c>
      <c r="O398" s="583" t="s">
        <v>3118</v>
      </c>
      <c r="P398" s="611"/>
      <c r="Q398" s="583"/>
      <c r="R398" s="611">
        <v>1</v>
      </c>
      <c r="S398" s="583"/>
      <c r="T398" s="611" t="s">
        <v>3843</v>
      </c>
      <c r="U398" s="583"/>
    </row>
    <row r="399" spans="1:21" ht="33" customHeight="1" x14ac:dyDescent="0.2">
      <c r="A399" s="583" t="s">
        <v>3110</v>
      </c>
      <c r="B399" s="583"/>
      <c r="C399" s="589" t="s">
        <v>3111</v>
      </c>
      <c r="D399" s="554" t="s">
        <v>3112</v>
      </c>
      <c r="E399" s="586" t="s">
        <v>3121</v>
      </c>
      <c r="F399" s="586" t="s">
        <v>353</v>
      </c>
      <c r="G399" s="554"/>
      <c r="H399" s="587" t="s">
        <v>3114</v>
      </c>
      <c r="I399" s="587"/>
      <c r="J399" s="583"/>
      <c r="K399" s="554" t="s">
        <v>3122</v>
      </c>
      <c r="L399" s="554" t="s">
        <v>3123</v>
      </c>
      <c r="M399" s="583" t="s">
        <v>3117</v>
      </c>
      <c r="N399" s="583" t="s">
        <v>2993</v>
      </c>
      <c r="O399" s="583" t="s">
        <v>3118</v>
      </c>
      <c r="P399" s="611"/>
      <c r="Q399" s="583"/>
      <c r="R399" s="611">
        <v>1</v>
      </c>
      <c r="S399" s="583"/>
      <c r="T399" s="611" t="s">
        <v>3843</v>
      </c>
      <c r="U399" s="583"/>
    </row>
    <row r="400" spans="1:21" ht="33" customHeight="1" x14ac:dyDescent="0.2">
      <c r="A400" s="583" t="s">
        <v>3110</v>
      </c>
      <c r="B400" s="583"/>
      <c r="C400" s="589" t="s">
        <v>3111</v>
      </c>
      <c r="D400" s="554" t="s">
        <v>3112</v>
      </c>
      <c r="E400" s="586" t="s">
        <v>3124</v>
      </c>
      <c r="F400" s="586" t="s">
        <v>353</v>
      </c>
      <c r="G400" s="554"/>
      <c r="H400" s="587" t="s">
        <v>3114</v>
      </c>
      <c r="I400" s="587"/>
      <c r="J400" s="583"/>
      <c r="K400" s="554" t="s">
        <v>3125</v>
      </c>
      <c r="L400" s="554" t="s">
        <v>3126</v>
      </c>
      <c r="M400" s="583" t="s">
        <v>3117</v>
      </c>
      <c r="N400" s="583" t="s">
        <v>2993</v>
      </c>
      <c r="O400" s="583" t="s">
        <v>3118</v>
      </c>
      <c r="P400" s="611"/>
      <c r="Q400" s="583"/>
      <c r="R400" s="611">
        <v>1</v>
      </c>
      <c r="S400" s="583"/>
      <c r="T400" s="611" t="s">
        <v>3843</v>
      </c>
      <c r="U400" s="583"/>
    </row>
    <row r="401" spans="1:21" ht="33" customHeight="1" x14ac:dyDescent="0.2">
      <c r="A401" s="583" t="s">
        <v>3110</v>
      </c>
      <c r="B401" s="583"/>
      <c r="C401" s="589" t="s">
        <v>3111</v>
      </c>
      <c r="D401" s="554" t="s">
        <v>3112</v>
      </c>
      <c r="E401" s="586" t="s">
        <v>3127</v>
      </c>
      <c r="F401" s="586" t="s">
        <v>353</v>
      </c>
      <c r="G401" s="554"/>
      <c r="H401" s="587" t="s">
        <v>3114</v>
      </c>
      <c r="I401" s="587"/>
      <c r="J401" s="583"/>
      <c r="K401" s="554" t="s">
        <v>3128</v>
      </c>
      <c r="L401" s="554" t="s">
        <v>3129</v>
      </c>
      <c r="M401" s="583" t="s">
        <v>3117</v>
      </c>
      <c r="N401" s="583" t="s">
        <v>2993</v>
      </c>
      <c r="O401" s="583" t="s">
        <v>3118</v>
      </c>
      <c r="P401" s="611"/>
      <c r="Q401" s="583"/>
      <c r="R401" s="611">
        <v>1</v>
      </c>
      <c r="S401" s="583"/>
      <c r="T401" s="611" t="s">
        <v>3843</v>
      </c>
      <c r="U401" s="583"/>
    </row>
    <row r="402" spans="1:21" ht="33" customHeight="1" x14ac:dyDescent="0.2">
      <c r="A402" s="583" t="s">
        <v>3110</v>
      </c>
      <c r="B402" s="583"/>
      <c r="C402" s="589" t="s">
        <v>3111</v>
      </c>
      <c r="D402" s="554" t="s">
        <v>3112</v>
      </c>
      <c r="E402" s="586" t="s">
        <v>3130</v>
      </c>
      <c r="F402" s="586" t="s">
        <v>353</v>
      </c>
      <c r="G402" s="554"/>
      <c r="H402" s="587" t="s">
        <v>3114</v>
      </c>
      <c r="I402" s="587"/>
      <c r="J402" s="583"/>
      <c r="K402" s="554" t="s">
        <v>3131</v>
      </c>
      <c r="L402" s="554" t="s">
        <v>3132</v>
      </c>
      <c r="M402" s="583" t="s">
        <v>3117</v>
      </c>
      <c r="N402" s="583" t="s">
        <v>2993</v>
      </c>
      <c r="O402" s="583" t="s">
        <v>3118</v>
      </c>
      <c r="P402" s="611"/>
      <c r="Q402" s="583"/>
      <c r="R402" s="611">
        <v>1</v>
      </c>
      <c r="S402" s="583"/>
      <c r="T402" s="611" t="s">
        <v>3843</v>
      </c>
      <c r="U402" s="583"/>
    </row>
    <row r="403" spans="1:21" ht="33" customHeight="1" x14ac:dyDescent="0.2">
      <c r="A403" s="583" t="s">
        <v>3110</v>
      </c>
      <c r="B403" s="583"/>
      <c r="C403" s="589" t="s">
        <v>3111</v>
      </c>
      <c r="D403" s="554" t="s">
        <v>3112</v>
      </c>
      <c r="E403" s="586" t="s">
        <v>3133</v>
      </c>
      <c r="F403" s="586" t="s">
        <v>353</v>
      </c>
      <c r="G403" s="554"/>
      <c r="H403" s="587" t="s">
        <v>3114</v>
      </c>
      <c r="I403" s="587"/>
      <c r="J403" s="583"/>
      <c r="K403" s="554" t="s">
        <v>3134</v>
      </c>
      <c r="L403" s="554" t="s">
        <v>3135</v>
      </c>
      <c r="M403" s="583" t="s">
        <v>3117</v>
      </c>
      <c r="N403" s="583" t="s">
        <v>2993</v>
      </c>
      <c r="O403" s="583" t="s">
        <v>3118</v>
      </c>
      <c r="P403" s="611"/>
      <c r="Q403" s="583"/>
      <c r="R403" s="611">
        <v>1</v>
      </c>
      <c r="S403" s="583"/>
      <c r="T403" s="611" t="s">
        <v>3843</v>
      </c>
      <c r="U403" s="583"/>
    </row>
    <row r="404" spans="1:21" ht="33" customHeight="1" x14ac:dyDescent="0.2">
      <c r="A404" s="583" t="s">
        <v>3110</v>
      </c>
      <c r="B404" s="583"/>
      <c r="C404" s="589" t="s">
        <v>3111</v>
      </c>
      <c r="D404" s="554" t="s">
        <v>3112</v>
      </c>
      <c r="E404" s="586" t="s">
        <v>3136</v>
      </c>
      <c r="F404" s="586" t="s">
        <v>353</v>
      </c>
      <c r="G404" s="554"/>
      <c r="H404" s="587" t="s">
        <v>3114</v>
      </c>
      <c r="I404" s="587"/>
      <c r="J404" s="583"/>
      <c r="K404" s="554" t="s">
        <v>3137</v>
      </c>
      <c r="L404" s="554" t="s">
        <v>3138</v>
      </c>
      <c r="M404" s="583" t="s">
        <v>3117</v>
      </c>
      <c r="N404" s="583" t="s">
        <v>2993</v>
      </c>
      <c r="O404" s="583" t="s">
        <v>3118</v>
      </c>
      <c r="P404" s="611"/>
      <c r="Q404" s="583"/>
      <c r="R404" s="611">
        <v>1</v>
      </c>
      <c r="S404" s="583"/>
      <c r="T404" s="611" t="s">
        <v>3843</v>
      </c>
      <c r="U404" s="583"/>
    </row>
    <row r="405" spans="1:21" ht="33" customHeight="1" x14ac:dyDescent="0.2">
      <c r="A405" s="583" t="s">
        <v>3110</v>
      </c>
      <c r="B405" s="583"/>
      <c r="C405" s="589" t="s">
        <v>3111</v>
      </c>
      <c r="D405" s="554" t="s">
        <v>3112</v>
      </c>
      <c r="E405" s="586" t="s">
        <v>3139</v>
      </c>
      <c r="F405" s="586" t="s">
        <v>353</v>
      </c>
      <c r="G405" s="554"/>
      <c r="H405" s="587" t="s">
        <v>3114</v>
      </c>
      <c r="I405" s="587"/>
      <c r="J405" s="583"/>
      <c r="K405" s="554" t="s">
        <v>3140</v>
      </c>
      <c r="L405" s="554" t="s">
        <v>3141</v>
      </c>
      <c r="M405" s="583" t="s">
        <v>3117</v>
      </c>
      <c r="N405" s="583" t="s">
        <v>2993</v>
      </c>
      <c r="O405" s="583" t="s">
        <v>3118</v>
      </c>
      <c r="P405" s="611"/>
      <c r="Q405" s="583"/>
      <c r="R405" s="611">
        <v>1</v>
      </c>
      <c r="S405" s="583"/>
      <c r="T405" s="611" t="s">
        <v>3843</v>
      </c>
      <c r="U405" s="583"/>
    </row>
    <row r="406" spans="1:21" ht="33" customHeight="1" x14ac:dyDescent="0.2">
      <c r="A406" s="583" t="s">
        <v>3110</v>
      </c>
      <c r="B406" s="583"/>
      <c r="C406" s="589" t="s">
        <v>3111</v>
      </c>
      <c r="D406" s="554" t="s">
        <v>3112</v>
      </c>
      <c r="E406" s="586" t="s">
        <v>3142</v>
      </c>
      <c r="F406" s="586" t="s">
        <v>353</v>
      </c>
      <c r="G406" s="554"/>
      <c r="H406" s="587" t="s">
        <v>3114</v>
      </c>
      <c r="I406" s="587"/>
      <c r="J406" s="583"/>
      <c r="K406" s="554" t="s">
        <v>3143</v>
      </c>
      <c r="L406" s="554" t="s">
        <v>3144</v>
      </c>
      <c r="M406" s="583" t="s">
        <v>3117</v>
      </c>
      <c r="N406" s="583" t="s">
        <v>2993</v>
      </c>
      <c r="O406" s="583" t="s">
        <v>3118</v>
      </c>
      <c r="P406" s="611"/>
      <c r="Q406" s="583"/>
      <c r="R406" s="611">
        <v>1</v>
      </c>
      <c r="S406" s="583"/>
      <c r="T406" s="611" t="s">
        <v>3843</v>
      </c>
      <c r="U406" s="583"/>
    </row>
    <row r="407" spans="1:21" ht="33" customHeight="1" x14ac:dyDescent="0.2">
      <c r="A407" s="583" t="s">
        <v>3110</v>
      </c>
      <c r="B407" s="583"/>
      <c r="C407" s="589" t="s">
        <v>3111</v>
      </c>
      <c r="D407" s="554" t="s">
        <v>3112</v>
      </c>
      <c r="E407" s="586" t="s">
        <v>3145</v>
      </c>
      <c r="F407" s="586" t="s">
        <v>353</v>
      </c>
      <c r="G407" s="554"/>
      <c r="H407" s="587" t="s">
        <v>3114</v>
      </c>
      <c r="I407" s="587"/>
      <c r="J407" s="583"/>
      <c r="K407" s="554" t="s">
        <v>3146</v>
      </c>
      <c r="L407" s="554" t="s">
        <v>3147</v>
      </c>
      <c r="M407" s="583" t="s">
        <v>3117</v>
      </c>
      <c r="N407" s="583" t="s">
        <v>2993</v>
      </c>
      <c r="O407" s="583" t="s">
        <v>3118</v>
      </c>
      <c r="P407" s="611"/>
      <c r="Q407" s="583"/>
      <c r="R407" s="611">
        <v>1</v>
      </c>
      <c r="S407" s="583"/>
      <c r="T407" s="611" t="s">
        <v>3843</v>
      </c>
      <c r="U407" s="583"/>
    </row>
    <row r="408" spans="1:21" ht="33" customHeight="1" x14ac:dyDescent="0.2">
      <c r="A408" s="622" t="s">
        <v>1491</v>
      </c>
      <c r="B408" s="576" t="s">
        <v>586</v>
      </c>
      <c r="C408" s="589">
        <v>153</v>
      </c>
      <c r="D408" s="554" t="s">
        <v>1494</v>
      </c>
      <c r="E408" s="586" t="s">
        <v>1497</v>
      </c>
      <c r="F408" s="365" t="s">
        <v>346</v>
      </c>
      <c r="G408" s="608" t="s">
        <v>1527</v>
      </c>
      <c r="H408" s="365"/>
      <c r="I408" s="609" t="s">
        <v>374</v>
      </c>
      <c r="J408" s="576"/>
      <c r="K408" s="364" t="s">
        <v>1531</v>
      </c>
      <c r="L408" s="365"/>
      <c r="M408" s="576" t="s">
        <v>3148</v>
      </c>
      <c r="N408" s="583" t="s">
        <v>2993</v>
      </c>
      <c r="O408" s="590" t="s">
        <v>2174</v>
      </c>
      <c r="P408" s="590"/>
      <c r="Q408" s="622"/>
      <c r="R408" s="590">
        <v>1</v>
      </c>
      <c r="S408" s="622"/>
      <c r="T408" s="590" t="s">
        <v>3843</v>
      </c>
      <c r="U408" s="622"/>
    </row>
    <row r="409" spans="1:21" ht="33" customHeight="1" x14ac:dyDescent="0.2">
      <c r="A409" s="622" t="s">
        <v>1491</v>
      </c>
      <c r="B409" s="576" t="s">
        <v>586</v>
      </c>
      <c r="C409" s="589">
        <v>153</v>
      </c>
      <c r="D409" s="554" t="s">
        <v>1494</v>
      </c>
      <c r="E409" s="586" t="s">
        <v>1499</v>
      </c>
      <c r="F409" s="365" t="s">
        <v>346</v>
      </c>
      <c r="G409" s="608" t="s">
        <v>728</v>
      </c>
      <c r="H409" s="365"/>
      <c r="I409" s="609" t="s">
        <v>626</v>
      </c>
      <c r="J409" s="576"/>
      <c r="K409" s="364" t="s">
        <v>1533</v>
      </c>
      <c r="L409" s="365"/>
      <c r="M409" s="576" t="s">
        <v>3148</v>
      </c>
      <c r="N409" s="583" t="s">
        <v>2993</v>
      </c>
      <c r="O409" s="590" t="s">
        <v>2174</v>
      </c>
      <c r="P409" s="590"/>
      <c r="Q409" s="622"/>
      <c r="R409" s="590">
        <v>1</v>
      </c>
      <c r="S409" s="622"/>
      <c r="T409" s="590" t="s">
        <v>3843</v>
      </c>
      <c r="U409" s="622"/>
    </row>
    <row r="410" spans="1:21" ht="33" customHeight="1" x14ac:dyDescent="0.2">
      <c r="A410" s="622" t="s">
        <v>1491</v>
      </c>
      <c r="B410" s="576" t="s">
        <v>586</v>
      </c>
      <c r="C410" s="589">
        <v>153</v>
      </c>
      <c r="D410" s="554" t="s">
        <v>1494</v>
      </c>
      <c r="E410" s="586" t="s">
        <v>1500</v>
      </c>
      <c r="F410" s="365" t="s">
        <v>346</v>
      </c>
      <c r="G410" s="608" t="s">
        <v>1527</v>
      </c>
      <c r="H410" s="365"/>
      <c r="I410" s="609" t="s">
        <v>626</v>
      </c>
      <c r="J410" s="576"/>
      <c r="K410" s="364" t="s">
        <v>1534</v>
      </c>
      <c r="L410" s="365"/>
      <c r="M410" s="576" t="s">
        <v>3148</v>
      </c>
      <c r="N410" s="583" t="s">
        <v>2993</v>
      </c>
      <c r="O410" s="590" t="s">
        <v>2174</v>
      </c>
      <c r="P410" s="590"/>
      <c r="Q410" s="622"/>
      <c r="R410" s="590">
        <v>0.5</v>
      </c>
      <c r="S410" s="622"/>
      <c r="T410" s="590" t="s">
        <v>3834</v>
      </c>
      <c r="U410" s="622"/>
    </row>
    <row r="411" spans="1:21" ht="33" customHeight="1" x14ac:dyDescent="0.2">
      <c r="A411" s="622" t="s">
        <v>1491</v>
      </c>
      <c r="B411" s="576" t="s">
        <v>586</v>
      </c>
      <c r="C411" s="589">
        <v>153</v>
      </c>
      <c r="D411" s="554" t="s">
        <v>1494</v>
      </c>
      <c r="E411" s="586" t="s">
        <v>1501</v>
      </c>
      <c r="F411" s="365" t="s">
        <v>346</v>
      </c>
      <c r="G411" s="608" t="s">
        <v>1527</v>
      </c>
      <c r="H411" s="365"/>
      <c r="I411" s="609" t="s">
        <v>626</v>
      </c>
      <c r="J411" s="576"/>
      <c r="K411" s="364" t="s">
        <v>1534</v>
      </c>
      <c r="L411" s="365"/>
      <c r="M411" s="576" t="s">
        <v>3148</v>
      </c>
      <c r="N411" s="583" t="s">
        <v>2993</v>
      </c>
      <c r="O411" s="590" t="s">
        <v>2174</v>
      </c>
      <c r="P411" s="590"/>
      <c r="Q411" s="622"/>
      <c r="R411" s="590">
        <v>0.5</v>
      </c>
      <c r="S411" s="622"/>
      <c r="T411" s="590" t="s">
        <v>3834</v>
      </c>
      <c r="U411" s="622"/>
    </row>
    <row r="412" spans="1:21" ht="33" customHeight="1" x14ac:dyDescent="0.2">
      <c r="A412" s="622" t="s">
        <v>1491</v>
      </c>
      <c r="B412" s="576" t="s">
        <v>586</v>
      </c>
      <c r="C412" s="589">
        <v>153</v>
      </c>
      <c r="D412" s="554" t="s">
        <v>1494</v>
      </c>
      <c r="E412" s="586" t="s">
        <v>1502</v>
      </c>
      <c r="F412" s="365" t="s">
        <v>346</v>
      </c>
      <c r="G412" s="608" t="s">
        <v>1527</v>
      </c>
      <c r="H412" s="365"/>
      <c r="I412" s="609" t="s">
        <v>626</v>
      </c>
      <c r="J412" s="576"/>
      <c r="K412" s="364" t="s">
        <v>1534</v>
      </c>
      <c r="L412" s="365"/>
      <c r="M412" s="576" t="s">
        <v>3148</v>
      </c>
      <c r="N412" s="583" t="s">
        <v>2993</v>
      </c>
      <c r="O412" s="590" t="s">
        <v>2174</v>
      </c>
      <c r="P412" s="590"/>
      <c r="Q412" s="622"/>
      <c r="R412" s="590"/>
      <c r="S412" s="622"/>
      <c r="T412" s="590" t="s">
        <v>3842</v>
      </c>
      <c r="U412" s="622"/>
    </row>
    <row r="413" spans="1:21" ht="33" customHeight="1" x14ac:dyDescent="0.2">
      <c r="A413" s="622" t="s">
        <v>1491</v>
      </c>
      <c r="B413" s="576" t="s">
        <v>586</v>
      </c>
      <c r="C413" s="589">
        <v>153</v>
      </c>
      <c r="D413" s="554" t="s">
        <v>1494</v>
      </c>
      <c r="E413" s="586" t="s">
        <v>1503</v>
      </c>
      <c r="F413" s="365" t="s">
        <v>346</v>
      </c>
      <c r="G413" s="608" t="s">
        <v>1528</v>
      </c>
      <c r="H413" s="365"/>
      <c r="I413" s="609" t="s">
        <v>394</v>
      </c>
      <c r="J413" s="576"/>
      <c r="K413" s="608" t="s">
        <v>1535</v>
      </c>
      <c r="L413" s="365"/>
      <c r="M413" s="576" t="s">
        <v>3148</v>
      </c>
      <c r="N413" s="583" t="s">
        <v>2993</v>
      </c>
      <c r="O413" s="590" t="s">
        <v>2174</v>
      </c>
      <c r="P413" s="590"/>
      <c r="Q413" s="622"/>
      <c r="R413" s="590">
        <v>1</v>
      </c>
      <c r="S413" s="622"/>
      <c r="T413" s="590" t="s">
        <v>3843</v>
      </c>
      <c r="U413" s="622"/>
    </row>
    <row r="414" spans="1:21" ht="33" customHeight="1" x14ac:dyDescent="0.2">
      <c r="A414" s="622" t="s">
        <v>1491</v>
      </c>
      <c r="B414" s="576" t="s">
        <v>586</v>
      </c>
      <c r="C414" s="589">
        <v>153</v>
      </c>
      <c r="D414" s="554" t="s">
        <v>1494</v>
      </c>
      <c r="E414" s="586" t="s">
        <v>1505</v>
      </c>
      <c r="F414" s="365" t="s">
        <v>346</v>
      </c>
      <c r="G414" s="608" t="s">
        <v>581</v>
      </c>
      <c r="H414" s="365"/>
      <c r="I414" s="364" t="s">
        <v>394</v>
      </c>
      <c r="J414" s="576"/>
      <c r="K414" s="364" t="s">
        <v>94</v>
      </c>
      <c r="L414" s="365"/>
      <c r="M414" s="576" t="s">
        <v>3148</v>
      </c>
      <c r="N414" s="583" t="s">
        <v>2993</v>
      </c>
      <c r="O414" s="590" t="s">
        <v>2174</v>
      </c>
      <c r="P414" s="590"/>
      <c r="Q414" s="622"/>
      <c r="R414" s="590">
        <v>1</v>
      </c>
      <c r="S414" s="622"/>
      <c r="T414" s="590" t="s">
        <v>3843</v>
      </c>
      <c r="U414" s="622"/>
    </row>
    <row r="415" spans="1:21" ht="33" customHeight="1" x14ac:dyDescent="0.2">
      <c r="A415" s="650" t="s">
        <v>1492</v>
      </c>
      <c r="B415" s="576" t="s">
        <v>586</v>
      </c>
      <c r="C415" s="589">
        <v>153</v>
      </c>
      <c r="D415" s="554" t="s">
        <v>1494</v>
      </c>
      <c r="E415" s="586" t="s">
        <v>1506</v>
      </c>
      <c r="F415" s="365" t="s">
        <v>346</v>
      </c>
      <c r="G415" s="608" t="s">
        <v>1528</v>
      </c>
      <c r="H415" s="365"/>
      <c r="I415" s="609" t="s">
        <v>394</v>
      </c>
      <c r="J415" s="576"/>
      <c r="K415" s="364" t="s">
        <v>93</v>
      </c>
      <c r="L415" s="365"/>
      <c r="M415" s="576" t="s">
        <v>3148</v>
      </c>
      <c r="N415" s="583" t="s">
        <v>2993</v>
      </c>
      <c r="O415" s="576" t="s">
        <v>464</v>
      </c>
      <c r="P415" s="590"/>
      <c r="Q415" s="622"/>
      <c r="R415" s="590">
        <v>1</v>
      </c>
      <c r="S415" s="622"/>
      <c r="T415" s="590" t="s">
        <v>3843</v>
      </c>
      <c r="U415" s="622"/>
    </row>
    <row r="416" spans="1:21" ht="33" customHeight="1" x14ac:dyDescent="0.2">
      <c r="A416" s="622" t="s">
        <v>1491</v>
      </c>
      <c r="B416" s="576" t="s">
        <v>586</v>
      </c>
      <c r="C416" s="589">
        <v>153</v>
      </c>
      <c r="D416" s="554" t="s">
        <v>1494</v>
      </c>
      <c r="E416" s="586" t="s">
        <v>1507</v>
      </c>
      <c r="F416" s="365" t="s">
        <v>346</v>
      </c>
      <c r="G416" s="608" t="s">
        <v>1528</v>
      </c>
      <c r="H416" s="365"/>
      <c r="I416" s="609" t="s">
        <v>426</v>
      </c>
      <c r="J416" s="576"/>
      <c r="K416" s="364" t="s">
        <v>1536</v>
      </c>
      <c r="L416" s="365"/>
      <c r="M416" s="576" t="s">
        <v>3148</v>
      </c>
      <c r="N416" s="583" t="s">
        <v>2993</v>
      </c>
      <c r="O416" s="590" t="s">
        <v>2174</v>
      </c>
      <c r="P416" s="590"/>
      <c r="Q416" s="622"/>
      <c r="R416" s="590">
        <v>1</v>
      </c>
      <c r="S416" s="622"/>
      <c r="T416" s="590" t="s">
        <v>3843</v>
      </c>
      <c r="U416" s="622"/>
    </row>
    <row r="417" spans="1:21" ht="33" customHeight="1" x14ac:dyDescent="0.2">
      <c r="A417" s="622" t="s">
        <v>1491</v>
      </c>
      <c r="B417" s="576" t="s">
        <v>586</v>
      </c>
      <c r="C417" s="589">
        <v>153</v>
      </c>
      <c r="D417" s="554" t="s">
        <v>1494</v>
      </c>
      <c r="E417" s="586" t="s">
        <v>1508</v>
      </c>
      <c r="F417" s="365" t="s">
        <v>346</v>
      </c>
      <c r="G417" s="608" t="s">
        <v>1527</v>
      </c>
      <c r="H417" s="365"/>
      <c r="I417" s="609" t="s">
        <v>426</v>
      </c>
      <c r="J417" s="576"/>
      <c r="K417" s="364" t="s">
        <v>1537</v>
      </c>
      <c r="L417" s="365"/>
      <c r="M417" s="576" t="s">
        <v>3148</v>
      </c>
      <c r="N417" s="583" t="s">
        <v>2993</v>
      </c>
      <c r="O417" s="590" t="s">
        <v>2174</v>
      </c>
      <c r="P417" s="590"/>
      <c r="Q417" s="622"/>
      <c r="R417" s="590">
        <v>1</v>
      </c>
      <c r="S417" s="622"/>
      <c r="T417" s="590" t="s">
        <v>3843</v>
      </c>
      <c r="U417" s="622"/>
    </row>
    <row r="418" spans="1:21" ht="33" customHeight="1" x14ac:dyDescent="0.2">
      <c r="A418" s="576" t="s">
        <v>281</v>
      </c>
      <c r="B418" s="583" t="s">
        <v>586</v>
      </c>
      <c r="C418" s="589">
        <v>153</v>
      </c>
      <c r="D418" s="554" t="s">
        <v>1494</v>
      </c>
      <c r="E418" s="586" t="s">
        <v>1510</v>
      </c>
      <c r="F418" s="586" t="s">
        <v>346</v>
      </c>
      <c r="G418" s="554" t="s">
        <v>3149</v>
      </c>
      <c r="H418" s="587"/>
      <c r="I418" s="587" t="s">
        <v>426</v>
      </c>
      <c r="J418" s="583"/>
      <c r="K418" s="603" t="s">
        <v>3150</v>
      </c>
      <c r="L418" s="554" t="s">
        <v>1538</v>
      </c>
      <c r="M418" s="576" t="s">
        <v>3148</v>
      </c>
      <c r="N418" s="583" t="s">
        <v>2993</v>
      </c>
      <c r="O418" s="583" t="s">
        <v>462</v>
      </c>
      <c r="P418" s="583"/>
      <c r="Q418" s="583" t="s">
        <v>365</v>
      </c>
      <c r="R418" s="611">
        <v>1</v>
      </c>
      <c r="S418" s="583" t="s">
        <v>354</v>
      </c>
      <c r="T418" s="611" t="s">
        <v>3843</v>
      </c>
      <c r="U418" s="583" t="s">
        <v>354</v>
      </c>
    </row>
    <row r="419" spans="1:21" ht="33" customHeight="1" x14ac:dyDescent="0.2">
      <c r="A419" s="576" t="s">
        <v>281</v>
      </c>
      <c r="B419" s="583" t="s">
        <v>586</v>
      </c>
      <c r="C419" s="589">
        <v>153</v>
      </c>
      <c r="D419" s="554" t="s">
        <v>1494</v>
      </c>
      <c r="E419" s="586" t="s">
        <v>1511</v>
      </c>
      <c r="F419" s="586" t="s">
        <v>346</v>
      </c>
      <c r="G419" s="554" t="s">
        <v>3149</v>
      </c>
      <c r="H419" s="587"/>
      <c r="I419" s="587" t="s">
        <v>426</v>
      </c>
      <c r="J419" s="583"/>
      <c r="K419" s="603" t="s">
        <v>3151</v>
      </c>
      <c r="L419" s="554" t="s">
        <v>1538</v>
      </c>
      <c r="M419" s="576" t="s">
        <v>3148</v>
      </c>
      <c r="N419" s="583" t="s">
        <v>2993</v>
      </c>
      <c r="O419" s="583" t="s">
        <v>462</v>
      </c>
      <c r="P419" s="583"/>
      <c r="Q419" s="583" t="s">
        <v>365</v>
      </c>
      <c r="R419" s="611">
        <v>1</v>
      </c>
      <c r="S419" s="583" t="s">
        <v>354</v>
      </c>
      <c r="T419" s="611" t="s">
        <v>3843</v>
      </c>
      <c r="U419" s="583" t="s">
        <v>354</v>
      </c>
    </row>
    <row r="420" spans="1:21" ht="33" customHeight="1" x14ac:dyDescent="0.2">
      <c r="A420" s="622" t="s">
        <v>1491</v>
      </c>
      <c r="B420" s="576" t="s">
        <v>586</v>
      </c>
      <c r="C420" s="589">
        <v>153</v>
      </c>
      <c r="D420" s="554" t="s">
        <v>1494</v>
      </c>
      <c r="E420" s="586" t="s">
        <v>1514</v>
      </c>
      <c r="F420" s="364" t="s">
        <v>1529</v>
      </c>
      <c r="G420" s="554" t="s">
        <v>3152</v>
      </c>
      <c r="H420" s="365"/>
      <c r="I420" s="609" t="s">
        <v>1024</v>
      </c>
      <c r="J420" s="576"/>
      <c r="K420" s="364" t="s">
        <v>1539</v>
      </c>
      <c r="L420" s="365"/>
      <c r="M420" s="576" t="s">
        <v>3148</v>
      </c>
      <c r="N420" s="583" t="s">
        <v>2993</v>
      </c>
      <c r="O420" s="590" t="s">
        <v>2174</v>
      </c>
      <c r="P420" s="590"/>
      <c r="Q420" s="622"/>
      <c r="R420" s="590"/>
      <c r="S420" s="622"/>
      <c r="T420" s="590" t="s">
        <v>3834</v>
      </c>
      <c r="U420" s="622"/>
    </row>
    <row r="421" spans="1:21" ht="33" customHeight="1" x14ac:dyDescent="0.2">
      <c r="A421" s="650" t="s">
        <v>1492</v>
      </c>
      <c r="B421" s="576" t="s">
        <v>586</v>
      </c>
      <c r="C421" s="589">
        <v>153</v>
      </c>
      <c r="D421" s="554" t="s">
        <v>1494</v>
      </c>
      <c r="E421" s="586" t="s">
        <v>1515</v>
      </c>
      <c r="F421" s="364" t="s">
        <v>1529</v>
      </c>
      <c r="G421" s="554" t="s">
        <v>3152</v>
      </c>
      <c r="H421" s="365"/>
      <c r="I421" s="609" t="s">
        <v>1024</v>
      </c>
      <c r="J421" s="576"/>
      <c r="K421" s="364" t="s">
        <v>1539</v>
      </c>
      <c r="L421" s="365"/>
      <c r="M421" s="576" t="s">
        <v>3148</v>
      </c>
      <c r="N421" s="583" t="s">
        <v>2993</v>
      </c>
      <c r="O421" s="590" t="s">
        <v>2174</v>
      </c>
      <c r="P421" s="590"/>
      <c r="Q421" s="622"/>
      <c r="R421" s="590"/>
      <c r="S421" s="622"/>
      <c r="T421" s="590" t="s">
        <v>3834</v>
      </c>
      <c r="U421" s="622"/>
    </row>
    <row r="422" spans="1:21" ht="33" customHeight="1" x14ac:dyDescent="0.2">
      <c r="A422" s="651" t="s">
        <v>1493</v>
      </c>
      <c r="B422" s="576" t="s">
        <v>586</v>
      </c>
      <c r="C422" s="595">
        <v>153</v>
      </c>
      <c r="D422" s="608" t="s">
        <v>1494</v>
      </c>
      <c r="E422" s="586" t="s">
        <v>1516</v>
      </c>
      <c r="F422" s="365" t="s">
        <v>353</v>
      </c>
      <c r="G422" s="364"/>
      <c r="H422" s="365"/>
      <c r="I422" s="365" t="s">
        <v>382</v>
      </c>
      <c r="J422" s="576"/>
      <c r="K422" s="608" t="s">
        <v>3153</v>
      </c>
      <c r="L422" s="608" t="s">
        <v>1541</v>
      </c>
      <c r="M422" s="576" t="s">
        <v>3148</v>
      </c>
      <c r="N422" s="583" t="s">
        <v>2993</v>
      </c>
      <c r="O422" s="590" t="s">
        <v>3154</v>
      </c>
      <c r="P422" s="590"/>
      <c r="Q422" s="622"/>
      <c r="R422" s="590">
        <v>1</v>
      </c>
      <c r="S422" s="622"/>
      <c r="T422" s="590" t="s">
        <v>3843</v>
      </c>
      <c r="U422" s="622"/>
    </row>
    <row r="423" spans="1:21" ht="33" customHeight="1" x14ac:dyDescent="0.2">
      <c r="A423" s="594"/>
      <c r="B423" s="583" t="s">
        <v>586</v>
      </c>
      <c r="C423" s="589">
        <v>153</v>
      </c>
      <c r="D423" s="554" t="s">
        <v>1494</v>
      </c>
      <c r="E423" s="586" t="s">
        <v>1517</v>
      </c>
      <c r="F423" s="586" t="s">
        <v>346</v>
      </c>
      <c r="G423" s="554" t="s">
        <v>728</v>
      </c>
      <c r="H423" s="617" t="s">
        <v>1530</v>
      </c>
      <c r="I423" s="587" t="s">
        <v>443</v>
      </c>
      <c r="J423" s="583"/>
      <c r="K423" s="554" t="s">
        <v>1542</v>
      </c>
      <c r="L423" s="554" t="s">
        <v>1543</v>
      </c>
      <c r="M423" s="576" t="s">
        <v>3148</v>
      </c>
      <c r="N423" s="583" t="s">
        <v>2995</v>
      </c>
      <c r="O423" s="583" t="s">
        <v>3155</v>
      </c>
      <c r="P423" s="583" t="s">
        <v>3858</v>
      </c>
      <c r="Q423" s="746" t="s">
        <v>3863</v>
      </c>
      <c r="R423" s="747">
        <v>2</v>
      </c>
      <c r="S423" s="746"/>
      <c r="T423" s="747" t="s">
        <v>3834</v>
      </c>
      <c r="U423" s="746"/>
    </row>
    <row r="424" spans="1:21" ht="33" customHeight="1" x14ac:dyDescent="0.2">
      <c r="A424" s="590"/>
      <c r="B424" s="583" t="s">
        <v>586</v>
      </c>
      <c r="C424" s="589">
        <v>153</v>
      </c>
      <c r="D424" s="554" t="s">
        <v>1494</v>
      </c>
      <c r="E424" s="586" t="s">
        <v>1518</v>
      </c>
      <c r="F424" s="586" t="s">
        <v>346</v>
      </c>
      <c r="G424" s="554" t="s">
        <v>581</v>
      </c>
      <c r="H424" s="587"/>
      <c r="I424" s="587" t="s">
        <v>394</v>
      </c>
      <c r="J424" s="583"/>
      <c r="K424" s="603" t="s">
        <v>3156</v>
      </c>
      <c r="L424" s="554" t="s">
        <v>1544</v>
      </c>
      <c r="M424" s="576" t="s">
        <v>3148</v>
      </c>
      <c r="N424" s="583" t="s">
        <v>2993</v>
      </c>
      <c r="O424" s="583" t="s">
        <v>3078</v>
      </c>
      <c r="P424" s="611"/>
      <c r="Q424" s="583"/>
      <c r="R424" s="611">
        <v>1000</v>
      </c>
      <c r="S424" s="583"/>
      <c r="T424" s="611" t="s">
        <v>3846</v>
      </c>
      <c r="U424" s="583"/>
    </row>
    <row r="425" spans="1:21" ht="33" customHeight="1" x14ac:dyDescent="0.2">
      <c r="A425" s="594"/>
      <c r="B425" s="583" t="s">
        <v>586</v>
      </c>
      <c r="C425" s="589">
        <v>153</v>
      </c>
      <c r="D425" s="554" t="s">
        <v>1494</v>
      </c>
      <c r="E425" s="586" t="s">
        <v>1519</v>
      </c>
      <c r="F425" s="586" t="s">
        <v>346</v>
      </c>
      <c r="G425" s="554" t="s">
        <v>3157</v>
      </c>
      <c r="H425" s="587"/>
      <c r="I425" s="587" t="s">
        <v>197</v>
      </c>
      <c r="J425" s="583"/>
      <c r="K425" s="554" t="s">
        <v>3158</v>
      </c>
      <c r="L425" s="554" t="s">
        <v>1545</v>
      </c>
      <c r="M425" s="576" t="s">
        <v>3148</v>
      </c>
      <c r="N425" s="583" t="s">
        <v>2995</v>
      </c>
      <c r="O425" s="583" t="s">
        <v>2174</v>
      </c>
      <c r="P425" s="583" t="s">
        <v>3835</v>
      </c>
      <c r="Q425" s="583"/>
      <c r="R425" s="611">
        <v>2.5</v>
      </c>
      <c r="S425" s="583"/>
      <c r="T425" s="611" t="s">
        <v>3834</v>
      </c>
      <c r="U425" s="583"/>
    </row>
    <row r="426" spans="1:21" ht="33" customHeight="1" x14ac:dyDescent="0.2">
      <c r="A426" s="590"/>
      <c r="B426" s="583" t="s">
        <v>586</v>
      </c>
      <c r="C426" s="589">
        <v>153</v>
      </c>
      <c r="D426" s="554" t="s">
        <v>1494</v>
      </c>
      <c r="E426" s="586" t="s">
        <v>1520</v>
      </c>
      <c r="F426" s="586" t="s">
        <v>346</v>
      </c>
      <c r="G426" s="554" t="s">
        <v>728</v>
      </c>
      <c r="H426" s="617" t="s">
        <v>1530</v>
      </c>
      <c r="I426" s="587" t="s">
        <v>414</v>
      </c>
      <c r="J426" s="583"/>
      <c r="K426" s="554" t="s">
        <v>1546</v>
      </c>
      <c r="L426" s="554" t="s">
        <v>1547</v>
      </c>
      <c r="M426" s="576" t="s">
        <v>3148</v>
      </c>
      <c r="N426" s="583" t="s">
        <v>2995</v>
      </c>
      <c r="O426" s="583" t="s">
        <v>3155</v>
      </c>
      <c r="P426" s="611" t="s">
        <v>3835</v>
      </c>
      <c r="Q426" s="583"/>
      <c r="R426" s="611">
        <v>2</v>
      </c>
      <c r="S426" s="583"/>
      <c r="T426" s="611" t="s">
        <v>3834</v>
      </c>
      <c r="U426" s="583"/>
    </row>
    <row r="427" spans="1:21" ht="33" customHeight="1" x14ac:dyDescent="0.2">
      <c r="A427" s="590"/>
      <c r="B427" s="583" t="s">
        <v>586</v>
      </c>
      <c r="C427" s="589">
        <v>153</v>
      </c>
      <c r="D427" s="554" t="s">
        <v>1494</v>
      </c>
      <c r="E427" s="586" t="s">
        <v>1521</v>
      </c>
      <c r="F427" s="586" t="s">
        <v>346</v>
      </c>
      <c r="G427" s="554" t="s">
        <v>3159</v>
      </c>
      <c r="H427" s="587"/>
      <c r="I427" s="587" t="s">
        <v>394</v>
      </c>
      <c r="J427" s="583"/>
      <c r="K427" s="554" t="s">
        <v>3160</v>
      </c>
      <c r="L427" s="554" t="s">
        <v>1548</v>
      </c>
      <c r="M427" s="576" t="s">
        <v>3148</v>
      </c>
      <c r="N427" s="583" t="s">
        <v>2993</v>
      </c>
      <c r="O427" s="583" t="s">
        <v>464</v>
      </c>
      <c r="P427" s="583"/>
      <c r="Q427" s="583" t="s">
        <v>365</v>
      </c>
      <c r="R427" s="611">
        <v>200</v>
      </c>
      <c r="S427" s="583"/>
      <c r="T427" s="611" t="s">
        <v>3846</v>
      </c>
      <c r="U427" s="583"/>
    </row>
    <row r="428" spans="1:21" ht="33" customHeight="1" x14ac:dyDescent="0.2">
      <c r="A428" s="599" t="s">
        <v>3161</v>
      </c>
      <c r="B428" s="583" t="s">
        <v>586</v>
      </c>
      <c r="C428" s="589">
        <v>153</v>
      </c>
      <c r="D428" s="554" t="s">
        <v>1494</v>
      </c>
      <c r="E428" s="586" t="s">
        <v>3162</v>
      </c>
      <c r="F428" s="586" t="s">
        <v>346</v>
      </c>
      <c r="G428" s="554" t="s">
        <v>3163</v>
      </c>
      <c r="H428" s="587"/>
      <c r="I428" s="587" t="s">
        <v>394</v>
      </c>
      <c r="J428" s="583"/>
      <c r="K428" s="603" t="s">
        <v>3164</v>
      </c>
      <c r="L428" s="554" t="s">
        <v>1549</v>
      </c>
      <c r="M428" s="576" t="s">
        <v>3148</v>
      </c>
      <c r="N428" s="583" t="s">
        <v>2993</v>
      </c>
      <c r="O428" s="583" t="s">
        <v>467</v>
      </c>
      <c r="P428" s="583"/>
      <c r="Q428" s="583"/>
      <c r="R428" s="611">
        <v>1</v>
      </c>
      <c r="S428" s="583"/>
      <c r="T428" s="611" t="s">
        <v>3843</v>
      </c>
      <c r="U428" s="583" t="s">
        <v>3922</v>
      </c>
    </row>
    <row r="429" spans="1:21" ht="33" customHeight="1" x14ac:dyDescent="0.2">
      <c r="A429" s="652" t="s">
        <v>3165</v>
      </c>
      <c r="B429" s="583" t="s">
        <v>586</v>
      </c>
      <c r="C429" s="589">
        <v>153</v>
      </c>
      <c r="D429" s="554" t="s">
        <v>1494</v>
      </c>
      <c r="E429" s="586" t="s">
        <v>3166</v>
      </c>
      <c r="F429" s="586" t="s">
        <v>346</v>
      </c>
      <c r="G429" s="554" t="s">
        <v>3163</v>
      </c>
      <c r="H429" s="587"/>
      <c r="I429" s="587" t="s">
        <v>394</v>
      </c>
      <c r="J429" s="583"/>
      <c r="K429" s="603" t="s">
        <v>3167</v>
      </c>
      <c r="L429" s="554" t="s">
        <v>1550</v>
      </c>
      <c r="M429" s="576" t="s">
        <v>3148</v>
      </c>
      <c r="N429" s="583" t="s">
        <v>2995</v>
      </c>
      <c r="O429" s="583" t="s">
        <v>467</v>
      </c>
      <c r="P429" s="583" t="s">
        <v>3835</v>
      </c>
      <c r="Q429" s="583"/>
      <c r="R429" s="611">
        <v>90</v>
      </c>
      <c r="S429" s="583"/>
      <c r="T429" s="611" t="s">
        <v>3834</v>
      </c>
      <c r="U429" s="583"/>
    </row>
    <row r="430" spans="1:21" ht="33" customHeight="1" x14ac:dyDescent="0.2">
      <c r="A430" s="652" t="s">
        <v>3168</v>
      </c>
      <c r="B430" s="583" t="s">
        <v>586</v>
      </c>
      <c r="C430" s="589">
        <v>153</v>
      </c>
      <c r="D430" s="554" t="s">
        <v>1494</v>
      </c>
      <c r="E430" s="586" t="s">
        <v>3169</v>
      </c>
      <c r="F430" s="586" t="s">
        <v>346</v>
      </c>
      <c r="G430" s="554" t="s">
        <v>3170</v>
      </c>
      <c r="H430" s="587"/>
      <c r="I430" s="587" t="s">
        <v>394</v>
      </c>
      <c r="J430" s="583"/>
      <c r="K430" s="603" t="s">
        <v>3171</v>
      </c>
      <c r="L430" s="554" t="s">
        <v>1551</v>
      </c>
      <c r="M430" s="576" t="s">
        <v>3148</v>
      </c>
      <c r="N430" s="583" t="s">
        <v>2993</v>
      </c>
      <c r="O430" s="583" t="s">
        <v>464</v>
      </c>
      <c r="P430" s="611"/>
      <c r="Q430" s="583" t="s">
        <v>365</v>
      </c>
      <c r="R430" s="611">
        <v>135</v>
      </c>
      <c r="S430" s="583"/>
      <c r="T430" s="611" t="s">
        <v>3857</v>
      </c>
      <c r="U430" s="583"/>
    </row>
    <row r="431" spans="1:21" ht="33" customHeight="1" x14ac:dyDescent="0.2">
      <c r="A431" s="590"/>
      <c r="B431" s="583" t="s">
        <v>365</v>
      </c>
      <c r="C431" s="589">
        <v>153</v>
      </c>
      <c r="D431" s="554" t="s">
        <v>1494</v>
      </c>
      <c r="E431" s="586" t="s">
        <v>1523</v>
      </c>
      <c r="F431" s="586" t="s">
        <v>346</v>
      </c>
      <c r="G431" s="554" t="s">
        <v>1528</v>
      </c>
      <c r="H431" s="587"/>
      <c r="I431" s="587" t="s">
        <v>374</v>
      </c>
      <c r="J431" s="583"/>
      <c r="K431" s="554" t="s">
        <v>1552</v>
      </c>
      <c r="L431" s="554" t="s">
        <v>1553</v>
      </c>
      <c r="M431" s="622" t="s">
        <v>1555</v>
      </c>
      <c r="N431" s="583" t="s">
        <v>2995</v>
      </c>
      <c r="O431" s="583" t="s">
        <v>2174</v>
      </c>
      <c r="P431" s="583" t="s">
        <v>3835</v>
      </c>
      <c r="Q431" s="583"/>
      <c r="R431" s="611">
        <v>5</v>
      </c>
      <c r="S431" s="583"/>
      <c r="T431" s="611" t="s">
        <v>3843</v>
      </c>
      <c r="U431" s="583"/>
    </row>
    <row r="432" spans="1:21" ht="33" customHeight="1" x14ac:dyDescent="0.2">
      <c r="A432" s="651" t="s">
        <v>1493</v>
      </c>
      <c r="B432" s="576" t="s">
        <v>586</v>
      </c>
      <c r="C432" s="595">
        <v>153</v>
      </c>
      <c r="D432" s="608" t="s">
        <v>1494</v>
      </c>
      <c r="E432" s="586" t="s">
        <v>1227</v>
      </c>
      <c r="F432" s="365" t="s">
        <v>346</v>
      </c>
      <c r="G432" s="364"/>
      <c r="H432" s="365"/>
      <c r="I432" s="365" t="s">
        <v>419</v>
      </c>
      <c r="J432" s="576"/>
      <c r="K432" s="608" t="s">
        <v>1554</v>
      </c>
      <c r="L432" s="365"/>
      <c r="M432" s="622" t="s">
        <v>1555</v>
      </c>
      <c r="N432" s="583" t="s">
        <v>2993</v>
      </c>
      <c r="O432" s="590" t="s">
        <v>3154</v>
      </c>
      <c r="P432" s="590"/>
      <c r="Q432" s="622"/>
      <c r="R432" s="590">
        <v>1</v>
      </c>
      <c r="S432" s="622"/>
      <c r="T432" s="590" t="s">
        <v>3843</v>
      </c>
      <c r="U432" s="622"/>
    </row>
    <row r="433" spans="1:21" ht="33" customHeight="1" x14ac:dyDescent="0.2">
      <c r="A433" s="590"/>
      <c r="B433" s="583" t="s">
        <v>365</v>
      </c>
      <c r="C433" s="589">
        <v>153</v>
      </c>
      <c r="D433" s="554" t="s">
        <v>1494</v>
      </c>
      <c r="E433" s="586" t="s">
        <v>1557</v>
      </c>
      <c r="F433" s="586" t="s">
        <v>353</v>
      </c>
      <c r="G433" s="554" t="s">
        <v>3172</v>
      </c>
      <c r="H433" s="587"/>
      <c r="I433" s="587" t="s">
        <v>426</v>
      </c>
      <c r="J433" s="583"/>
      <c r="K433" s="554" t="s">
        <v>1563</v>
      </c>
      <c r="L433" s="554" t="s">
        <v>1564</v>
      </c>
      <c r="M433" s="622" t="s">
        <v>1555</v>
      </c>
      <c r="N433" s="583" t="s">
        <v>2993</v>
      </c>
      <c r="O433" s="583" t="s">
        <v>3075</v>
      </c>
      <c r="P433" s="611"/>
      <c r="Q433" s="583"/>
      <c r="R433" s="611">
        <v>1</v>
      </c>
      <c r="S433" s="583"/>
      <c r="T433" s="611" t="s">
        <v>3843</v>
      </c>
      <c r="U433" s="583"/>
    </row>
    <row r="434" spans="1:21" ht="33" customHeight="1" x14ac:dyDescent="0.2">
      <c r="A434" s="594"/>
      <c r="B434" s="583" t="s">
        <v>365</v>
      </c>
      <c r="C434" s="589">
        <v>153</v>
      </c>
      <c r="D434" s="554" t="s">
        <v>1494</v>
      </c>
      <c r="E434" s="586" t="s">
        <v>1558</v>
      </c>
      <c r="F434" s="586" t="s">
        <v>346</v>
      </c>
      <c r="G434" s="554" t="s">
        <v>1528</v>
      </c>
      <c r="H434" s="587"/>
      <c r="I434" s="587" t="s">
        <v>426</v>
      </c>
      <c r="J434" s="583"/>
      <c r="K434" s="554" t="s">
        <v>1565</v>
      </c>
      <c r="L434" s="554" t="s">
        <v>1566</v>
      </c>
      <c r="M434" s="622" t="s">
        <v>1555</v>
      </c>
      <c r="N434" s="583" t="s">
        <v>2993</v>
      </c>
      <c r="O434" s="583" t="s">
        <v>2174</v>
      </c>
      <c r="P434" s="611"/>
      <c r="Q434" s="583"/>
      <c r="R434" s="611">
        <v>1</v>
      </c>
      <c r="S434" s="583"/>
      <c r="T434" s="611" t="s">
        <v>3843</v>
      </c>
      <c r="U434" s="583"/>
    </row>
    <row r="435" spans="1:21" ht="33" customHeight="1" x14ac:dyDescent="0.2">
      <c r="A435" s="590"/>
      <c r="B435" s="583" t="s">
        <v>365</v>
      </c>
      <c r="C435" s="589">
        <v>153</v>
      </c>
      <c r="D435" s="554" t="s">
        <v>1494</v>
      </c>
      <c r="E435" s="586" t="s">
        <v>1559</v>
      </c>
      <c r="F435" s="586" t="s">
        <v>346</v>
      </c>
      <c r="G435" s="554" t="s">
        <v>1527</v>
      </c>
      <c r="H435" s="587"/>
      <c r="I435" s="587" t="s">
        <v>426</v>
      </c>
      <c r="J435" s="583"/>
      <c r="K435" s="554" t="s">
        <v>3173</v>
      </c>
      <c r="L435" s="554" t="s">
        <v>1567</v>
      </c>
      <c r="M435" s="622" t="s">
        <v>1555</v>
      </c>
      <c r="N435" s="583" t="s">
        <v>2993</v>
      </c>
      <c r="O435" s="583" t="s">
        <v>3075</v>
      </c>
      <c r="P435" s="611"/>
      <c r="Q435" s="583"/>
      <c r="R435" s="611">
        <v>1</v>
      </c>
      <c r="S435" s="583"/>
      <c r="T435" s="611" t="s">
        <v>3843</v>
      </c>
      <c r="U435" s="583"/>
    </row>
    <row r="436" spans="1:21" ht="33" customHeight="1" x14ac:dyDescent="0.2">
      <c r="A436" s="594"/>
      <c r="B436" s="583" t="s">
        <v>365</v>
      </c>
      <c r="C436" s="589">
        <v>153</v>
      </c>
      <c r="D436" s="554" t="s">
        <v>1494</v>
      </c>
      <c r="E436" s="586" t="s">
        <v>1560</v>
      </c>
      <c r="F436" s="586" t="s">
        <v>346</v>
      </c>
      <c r="G436" s="554" t="s">
        <v>1528</v>
      </c>
      <c r="H436" s="587"/>
      <c r="I436" s="587" t="s">
        <v>426</v>
      </c>
      <c r="J436" s="583"/>
      <c r="K436" s="554" t="s">
        <v>1568</v>
      </c>
      <c r="L436" s="554" t="s">
        <v>1569</v>
      </c>
      <c r="M436" s="622" t="s">
        <v>1555</v>
      </c>
      <c r="N436" s="583" t="s">
        <v>2993</v>
      </c>
      <c r="O436" s="583" t="s">
        <v>917</v>
      </c>
      <c r="P436" s="611"/>
      <c r="Q436" s="583"/>
      <c r="R436" s="611">
        <v>6</v>
      </c>
      <c r="S436" s="583"/>
      <c r="T436" s="611" t="s">
        <v>3843</v>
      </c>
      <c r="U436" s="583"/>
    </row>
    <row r="437" spans="1:21" ht="33" customHeight="1" x14ac:dyDescent="0.2">
      <c r="A437" s="594"/>
      <c r="B437" s="583" t="s">
        <v>365</v>
      </c>
      <c r="C437" s="589">
        <v>153</v>
      </c>
      <c r="D437" s="554" t="s">
        <v>1494</v>
      </c>
      <c r="E437" s="586" t="s">
        <v>1561</v>
      </c>
      <c r="F437" s="586" t="s">
        <v>346</v>
      </c>
      <c r="G437" s="554" t="s">
        <v>1528</v>
      </c>
      <c r="H437" s="587"/>
      <c r="I437" s="587" t="s">
        <v>426</v>
      </c>
      <c r="J437" s="583"/>
      <c r="K437" s="554" t="s">
        <v>1570</v>
      </c>
      <c r="L437" s="554" t="s">
        <v>1571</v>
      </c>
      <c r="M437" s="622" t="s">
        <v>1555</v>
      </c>
      <c r="N437" s="583" t="s">
        <v>2993</v>
      </c>
      <c r="O437" s="583" t="s">
        <v>462</v>
      </c>
      <c r="P437" s="611"/>
      <c r="Q437" s="583"/>
      <c r="R437" s="611">
        <v>1</v>
      </c>
      <c r="S437" s="583"/>
      <c r="T437" s="611" t="s">
        <v>3843</v>
      </c>
      <c r="U437" s="583"/>
    </row>
    <row r="438" spans="1:21" ht="33" customHeight="1" x14ac:dyDescent="0.2">
      <c r="A438" s="594"/>
      <c r="B438" s="583" t="s">
        <v>365</v>
      </c>
      <c r="C438" s="589">
        <v>153</v>
      </c>
      <c r="D438" s="554" t="s">
        <v>1494</v>
      </c>
      <c r="E438" s="586" t="s">
        <v>1562</v>
      </c>
      <c r="F438" s="586" t="s">
        <v>346</v>
      </c>
      <c r="G438" s="554" t="s">
        <v>1528</v>
      </c>
      <c r="H438" s="587"/>
      <c r="I438" s="587" t="s">
        <v>426</v>
      </c>
      <c r="J438" s="583"/>
      <c r="K438" s="554" t="s">
        <v>1572</v>
      </c>
      <c r="L438" s="554" t="s">
        <v>1573</v>
      </c>
      <c r="M438" s="622" t="s">
        <v>1555</v>
      </c>
      <c r="N438" s="583" t="s">
        <v>2993</v>
      </c>
      <c r="O438" s="583" t="s">
        <v>462</v>
      </c>
      <c r="P438" s="611"/>
      <c r="Q438" s="583"/>
      <c r="R438" s="611">
        <v>1</v>
      </c>
      <c r="S438" s="583"/>
      <c r="T438" s="611" t="s">
        <v>3843</v>
      </c>
      <c r="U438" s="583"/>
    </row>
    <row r="439" spans="1:21" ht="33" customHeight="1" x14ac:dyDescent="0.2">
      <c r="A439" s="594"/>
      <c r="B439" s="583" t="s">
        <v>586</v>
      </c>
      <c r="C439" s="589">
        <v>154</v>
      </c>
      <c r="D439" s="554" t="s">
        <v>96</v>
      </c>
      <c r="E439" s="586" t="s">
        <v>1576</v>
      </c>
      <c r="F439" s="586" t="s">
        <v>346</v>
      </c>
      <c r="G439" s="554" t="s">
        <v>581</v>
      </c>
      <c r="H439" s="587"/>
      <c r="I439" s="587" t="s">
        <v>197</v>
      </c>
      <c r="J439" s="583"/>
      <c r="K439" s="554" t="s">
        <v>1585</v>
      </c>
      <c r="L439" s="554" t="s">
        <v>1586</v>
      </c>
      <c r="M439" s="583" t="s">
        <v>849</v>
      </c>
      <c r="N439" s="583" t="s">
        <v>2993</v>
      </c>
      <c r="O439" s="583" t="s">
        <v>709</v>
      </c>
      <c r="P439" s="583"/>
      <c r="Q439" s="583" t="s">
        <v>365</v>
      </c>
      <c r="R439" s="611">
        <v>10</v>
      </c>
      <c r="S439" s="583"/>
      <c r="T439" s="611" t="s">
        <v>3834</v>
      </c>
      <c r="U439" s="583"/>
    </row>
    <row r="440" spans="1:21" ht="33" customHeight="1" x14ac:dyDescent="0.2">
      <c r="A440" s="594"/>
      <c r="B440" s="583" t="s">
        <v>586</v>
      </c>
      <c r="C440" s="589">
        <v>154</v>
      </c>
      <c r="D440" s="554" t="s">
        <v>96</v>
      </c>
      <c r="E440" s="586" t="s">
        <v>1577</v>
      </c>
      <c r="F440" s="586" t="s">
        <v>346</v>
      </c>
      <c r="G440" s="554" t="s">
        <v>3174</v>
      </c>
      <c r="H440" s="587"/>
      <c r="I440" s="587" t="s">
        <v>197</v>
      </c>
      <c r="J440" s="583"/>
      <c r="K440" s="554" t="s">
        <v>1585</v>
      </c>
      <c r="L440" s="554" t="s">
        <v>1587</v>
      </c>
      <c r="M440" s="583" t="s">
        <v>849</v>
      </c>
      <c r="N440" s="583" t="s">
        <v>2993</v>
      </c>
      <c r="O440" s="583" t="s">
        <v>709</v>
      </c>
      <c r="P440" s="583"/>
      <c r="Q440" s="583" t="s">
        <v>365</v>
      </c>
      <c r="R440" s="611">
        <v>19</v>
      </c>
      <c r="S440" s="583"/>
      <c r="T440" s="611" t="s">
        <v>3834</v>
      </c>
      <c r="U440" s="583"/>
    </row>
    <row r="441" spans="1:21" ht="33" customHeight="1" x14ac:dyDescent="0.2">
      <c r="A441" s="590"/>
      <c r="B441" s="583" t="s">
        <v>586</v>
      </c>
      <c r="C441" s="589">
        <v>154</v>
      </c>
      <c r="D441" s="554" t="s">
        <v>96</v>
      </c>
      <c r="E441" s="586" t="s">
        <v>1578</v>
      </c>
      <c r="F441" s="586" t="s">
        <v>346</v>
      </c>
      <c r="G441" s="554" t="s">
        <v>343</v>
      </c>
      <c r="H441" s="587"/>
      <c r="I441" s="587" t="s">
        <v>364</v>
      </c>
      <c r="J441" s="583"/>
      <c r="K441" s="554" t="s">
        <v>1588</v>
      </c>
      <c r="L441" s="554" t="s">
        <v>664</v>
      </c>
      <c r="M441" s="583" t="s">
        <v>849</v>
      </c>
      <c r="N441" s="583" t="s">
        <v>2995</v>
      </c>
      <c r="O441" s="583" t="s">
        <v>2392</v>
      </c>
      <c r="P441" s="583" t="s">
        <v>3886</v>
      </c>
      <c r="Q441" s="583" t="s">
        <v>3923</v>
      </c>
      <c r="R441" s="611">
        <v>1.24</v>
      </c>
      <c r="S441" s="583"/>
      <c r="T441" s="611" t="s">
        <v>3834</v>
      </c>
      <c r="U441" s="583"/>
    </row>
    <row r="442" spans="1:21" ht="33" customHeight="1" x14ac:dyDescent="0.2">
      <c r="A442" s="590"/>
      <c r="B442" s="583" t="s">
        <v>586</v>
      </c>
      <c r="C442" s="589">
        <v>154</v>
      </c>
      <c r="D442" s="554" t="s">
        <v>96</v>
      </c>
      <c r="E442" s="586" t="s">
        <v>1579</v>
      </c>
      <c r="F442" s="586" t="s">
        <v>346</v>
      </c>
      <c r="G442" s="554" t="s">
        <v>1527</v>
      </c>
      <c r="H442" s="587"/>
      <c r="I442" s="587" t="s">
        <v>374</v>
      </c>
      <c r="J442" s="583"/>
      <c r="K442" s="554" t="s">
        <v>1589</v>
      </c>
      <c r="L442" s="554" t="s">
        <v>1590</v>
      </c>
      <c r="M442" s="583" t="s">
        <v>849</v>
      </c>
      <c r="N442" s="583" t="s">
        <v>2995</v>
      </c>
      <c r="O442" s="583" t="s">
        <v>3175</v>
      </c>
      <c r="P442" s="583" t="s">
        <v>3844</v>
      </c>
      <c r="Q442" s="583" t="s">
        <v>3845</v>
      </c>
      <c r="R442" s="611">
        <v>1.5</v>
      </c>
      <c r="S442" s="583"/>
      <c r="T442" s="611" t="s">
        <v>3834</v>
      </c>
      <c r="U442" s="583"/>
    </row>
    <row r="443" spans="1:21" ht="33" customHeight="1" x14ac:dyDescent="0.2">
      <c r="A443" s="590"/>
      <c r="B443" s="583" t="s">
        <v>586</v>
      </c>
      <c r="C443" s="589">
        <v>154</v>
      </c>
      <c r="D443" s="554" t="s">
        <v>96</v>
      </c>
      <c r="E443" s="586" t="s">
        <v>1580</v>
      </c>
      <c r="F443" s="586" t="s">
        <v>346</v>
      </c>
      <c r="G443" s="554" t="s">
        <v>1527</v>
      </c>
      <c r="H443" s="587"/>
      <c r="I443" s="587" t="s">
        <v>374</v>
      </c>
      <c r="J443" s="583"/>
      <c r="K443" s="554" t="s">
        <v>1591</v>
      </c>
      <c r="L443" s="554" t="s">
        <v>1592</v>
      </c>
      <c r="M443" s="583" t="s">
        <v>849</v>
      </c>
      <c r="N443" s="583" t="s">
        <v>2995</v>
      </c>
      <c r="O443" s="583" t="s">
        <v>2392</v>
      </c>
      <c r="P443" s="583" t="s">
        <v>3855</v>
      </c>
      <c r="Q443" s="583" t="s">
        <v>3856</v>
      </c>
      <c r="R443" s="611">
        <v>15.1</v>
      </c>
      <c r="S443" s="583"/>
      <c r="T443" s="611" t="s">
        <v>3834</v>
      </c>
      <c r="U443" s="583"/>
    </row>
    <row r="444" spans="1:21" ht="33" customHeight="1" x14ac:dyDescent="0.2">
      <c r="A444" s="599" t="s">
        <v>1574</v>
      </c>
      <c r="B444" s="583" t="s">
        <v>586</v>
      </c>
      <c r="C444" s="613">
        <v>154</v>
      </c>
      <c r="D444" s="597" t="s">
        <v>96</v>
      </c>
      <c r="E444" s="596" t="s">
        <v>1581</v>
      </c>
      <c r="F444" s="598" t="s">
        <v>349</v>
      </c>
      <c r="G444" s="597" t="s">
        <v>581</v>
      </c>
      <c r="H444" s="598"/>
      <c r="I444" s="598" t="s">
        <v>374</v>
      </c>
      <c r="J444" s="583"/>
      <c r="K444" s="597" t="s">
        <v>1593</v>
      </c>
      <c r="L444" s="597" t="s">
        <v>1594</v>
      </c>
      <c r="M444" s="583" t="s">
        <v>849</v>
      </c>
      <c r="N444" s="583" t="s">
        <v>2995</v>
      </c>
      <c r="O444" s="583" t="s">
        <v>3176</v>
      </c>
      <c r="P444" s="583" t="s">
        <v>3835</v>
      </c>
      <c r="Q444" s="599"/>
      <c r="R444" s="594">
        <v>4</v>
      </c>
      <c r="S444" s="583"/>
      <c r="T444" s="594" t="s">
        <v>3834</v>
      </c>
      <c r="U444" s="599"/>
    </row>
    <row r="445" spans="1:21" ht="33" customHeight="1" x14ac:dyDescent="0.2">
      <c r="A445" s="622" t="s">
        <v>1575</v>
      </c>
      <c r="B445" s="583" t="s">
        <v>586</v>
      </c>
      <c r="C445" s="595">
        <v>154</v>
      </c>
      <c r="D445" s="364" t="s">
        <v>96</v>
      </c>
      <c r="E445" s="624" t="s">
        <v>1582</v>
      </c>
      <c r="F445" s="364" t="s">
        <v>349</v>
      </c>
      <c r="G445" s="364"/>
      <c r="H445" s="365" t="s">
        <v>583</v>
      </c>
      <c r="I445" s="554" t="s">
        <v>374</v>
      </c>
      <c r="J445" s="583"/>
      <c r="K445" s="554" t="s">
        <v>1595</v>
      </c>
      <c r="L445" s="364" t="s">
        <v>1596</v>
      </c>
      <c r="M445" s="583" t="s">
        <v>849</v>
      </c>
      <c r="N445" s="583" t="s">
        <v>2995</v>
      </c>
      <c r="O445" s="599" t="s">
        <v>3011</v>
      </c>
      <c r="P445" s="622" t="s">
        <v>3836</v>
      </c>
      <c r="Q445" s="622" t="s">
        <v>3918</v>
      </c>
      <c r="R445" s="590">
        <v>4</v>
      </c>
      <c r="S445" s="583"/>
      <c r="T445" s="590" t="s">
        <v>3834</v>
      </c>
      <c r="U445" s="622"/>
    </row>
    <row r="446" spans="1:21" ht="33" customHeight="1" x14ac:dyDescent="0.2">
      <c r="A446" s="590"/>
      <c r="B446" s="583" t="s">
        <v>586</v>
      </c>
      <c r="C446" s="589">
        <v>154</v>
      </c>
      <c r="D446" s="554" t="s">
        <v>96</v>
      </c>
      <c r="E446" s="586" t="s">
        <v>1583</v>
      </c>
      <c r="F446" s="586" t="s">
        <v>346</v>
      </c>
      <c r="G446" s="554" t="s">
        <v>343</v>
      </c>
      <c r="H446" s="587"/>
      <c r="I446" s="587" t="s">
        <v>374</v>
      </c>
      <c r="J446" s="583"/>
      <c r="K446" s="554" t="s">
        <v>1597</v>
      </c>
      <c r="L446" s="554" t="s">
        <v>1598</v>
      </c>
      <c r="M446" s="583" t="s">
        <v>849</v>
      </c>
      <c r="N446" s="583" t="s">
        <v>2995</v>
      </c>
      <c r="O446" s="583" t="s">
        <v>2392</v>
      </c>
      <c r="P446" s="583" t="s">
        <v>3855</v>
      </c>
      <c r="Q446" s="583" t="s">
        <v>3856</v>
      </c>
      <c r="R446" s="611">
        <v>2</v>
      </c>
      <c r="S446" s="583"/>
      <c r="T446" s="611" t="s">
        <v>3834</v>
      </c>
      <c r="U446" s="583"/>
    </row>
    <row r="447" spans="1:21" ht="33" customHeight="1" x14ac:dyDescent="0.2">
      <c r="A447" s="590"/>
      <c r="B447" s="583" t="s">
        <v>586</v>
      </c>
      <c r="C447" s="589">
        <v>154</v>
      </c>
      <c r="D447" s="554" t="s">
        <v>96</v>
      </c>
      <c r="E447" s="586" t="s">
        <v>1584</v>
      </c>
      <c r="F447" s="586" t="s">
        <v>346</v>
      </c>
      <c r="G447" s="554" t="s">
        <v>343</v>
      </c>
      <c r="H447" s="587"/>
      <c r="I447" s="587" t="s">
        <v>374</v>
      </c>
      <c r="J447" s="583"/>
      <c r="K447" s="554" t="s">
        <v>1589</v>
      </c>
      <c r="L447" s="554" t="s">
        <v>3177</v>
      </c>
      <c r="M447" s="583" t="s">
        <v>849</v>
      </c>
      <c r="N447" s="583" t="s">
        <v>2995</v>
      </c>
      <c r="O447" s="583" t="s">
        <v>3178</v>
      </c>
      <c r="P447" s="583" t="s">
        <v>3844</v>
      </c>
      <c r="Q447" s="583" t="s">
        <v>3845</v>
      </c>
      <c r="R447" s="611">
        <v>24.8</v>
      </c>
      <c r="S447" s="583"/>
      <c r="T447" s="611" t="s">
        <v>3834</v>
      </c>
      <c r="U447" s="583"/>
    </row>
    <row r="448" spans="1:21" ht="33" customHeight="1" x14ac:dyDescent="0.2">
      <c r="A448" s="576" t="s">
        <v>1575</v>
      </c>
      <c r="B448" s="576" t="s">
        <v>586</v>
      </c>
      <c r="C448" s="595">
        <v>154</v>
      </c>
      <c r="D448" s="364" t="s">
        <v>96</v>
      </c>
      <c r="E448" s="586" t="s">
        <v>1611</v>
      </c>
      <c r="F448" s="365" t="s">
        <v>353</v>
      </c>
      <c r="G448" s="364"/>
      <c r="H448" s="365"/>
      <c r="I448" s="365" t="s">
        <v>382</v>
      </c>
      <c r="J448" s="576"/>
      <c r="K448" s="364" t="s">
        <v>1540</v>
      </c>
      <c r="L448" s="364" t="s">
        <v>1541</v>
      </c>
      <c r="M448" s="583" t="s">
        <v>849</v>
      </c>
      <c r="N448" s="583" t="s">
        <v>2993</v>
      </c>
      <c r="O448" s="599" t="s">
        <v>462</v>
      </c>
      <c r="P448" s="622"/>
      <c r="Q448" s="622" t="s">
        <v>365</v>
      </c>
      <c r="R448" s="590">
        <v>1</v>
      </c>
      <c r="S448" s="583"/>
      <c r="T448" s="590" t="s">
        <v>3843</v>
      </c>
      <c r="U448" s="622"/>
    </row>
    <row r="449" spans="1:21" ht="33" customHeight="1" x14ac:dyDescent="0.2">
      <c r="A449" s="594"/>
      <c r="B449" s="583" t="s">
        <v>586</v>
      </c>
      <c r="C449" s="589">
        <v>154</v>
      </c>
      <c r="D449" s="554" t="s">
        <v>96</v>
      </c>
      <c r="E449" s="586" t="s">
        <v>1612</v>
      </c>
      <c r="F449" s="586" t="s">
        <v>346</v>
      </c>
      <c r="G449" s="554" t="s">
        <v>581</v>
      </c>
      <c r="H449" s="587"/>
      <c r="I449" s="587" t="s">
        <v>394</v>
      </c>
      <c r="J449" s="583"/>
      <c r="K449" s="554" t="s">
        <v>1656</v>
      </c>
      <c r="L449" s="554" t="s">
        <v>3179</v>
      </c>
      <c r="M449" s="583" t="s">
        <v>849</v>
      </c>
      <c r="N449" s="583" t="s">
        <v>2993</v>
      </c>
      <c r="O449" s="583" t="s">
        <v>3180</v>
      </c>
      <c r="P449" s="583"/>
      <c r="Q449" s="583"/>
      <c r="R449" s="611">
        <v>5</v>
      </c>
      <c r="S449" s="583"/>
      <c r="T449" s="611" t="s">
        <v>3834</v>
      </c>
      <c r="U449" s="583"/>
    </row>
    <row r="450" spans="1:21" ht="33" customHeight="1" x14ac:dyDescent="0.2">
      <c r="A450" s="594"/>
      <c r="B450" s="583" t="s">
        <v>586</v>
      </c>
      <c r="C450" s="589">
        <v>154</v>
      </c>
      <c r="D450" s="554" t="s">
        <v>96</v>
      </c>
      <c r="E450" s="586" t="s">
        <v>1613</v>
      </c>
      <c r="F450" s="586" t="s">
        <v>346</v>
      </c>
      <c r="G450" s="554" t="s">
        <v>581</v>
      </c>
      <c r="H450" s="587" t="s">
        <v>583</v>
      </c>
      <c r="I450" s="587" t="s">
        <v>394</v>
      </c>
      <c r="J450" s="583"/>
      <c r="K450" s="554" t="s">
        <v>1657</v>
      </c>
      <c r="L450" s="554" t="s">
        <v>3181</v>
      </c>
      <c r="M450" s="583" t="s">
        <v>849</v>
      </c>
      <c r="N450" s="583" t="s">
        <v>2993</v>
      </c>
      <c r="O450" s="583" t="s">
        <v>467</v>
      </c>
      <c r="P450" s="583"/>
      <c r="Q450" s="583"/>
      <c r="R450" s="611">
        <v>1</v>
      </c>
      <c r="S450" s="583"/>
      <c r="T450" s="611" t="s">
        <v>3843</v>
      </c>
      <c r="U450" s="583"/>
    </row>
    <row r="451" spans="1:21" ht="33" customHeight="1" x14ac:dyDescent="0.2">
      <c r="A451" s="611" t="s">
        <v>1599</v>
      </c>
      <c r="B451" s="583" t="s">
        <v>365</v>
      </c>
      <c r="C451" s="589">
        <v>154</v>
      </c>
      <c r="D451" s="554" t="s">
        <v>96</v>
      </c>
      <c r="E451" s="586" t="s">
        <v>1614</v>
      </c>
      <c r="F451" s="586" t="s">
        <v>346</v>
      </c>
      <c r="G451" s="554" t="s">
        <v>581</v>
      </c>
      <c r="H451" s="587"/>
      <c r="I451" s="587" t="s">
        <v>394</v>
      </c>
      <c r="J451" s="583"/>
      <c r="K451" s="554" t="s">
        <v>1658</v>
      </c>
      <c r="L451" s="554" t="s">
        <v>3182</v>
      </c>
      <c r="M451" s="583" t="s">
        <v>704</v>
      </c>
      <c r="N451" s="583" t="s">
        <v>2993</v>
      </c>
      <c r="O451" s="583" t="s">
        <v>2392</v>
      </c>
      <c r="P451" s="611"/>
      <c r="Q451" s="583"/>
      <c r="R451" s="611">
        <v>1</v>
      </c>
      <c r="S451" s="583"/>
      <c r="T451" s="611" t="s">
        <v>3843</v>
      </c>
      <c r="U451" s="583"/>
    </row>
    <row r="452" spans="1:21" ht="33" customHeight="1" x14ac:dyDescent="0.2">
      <c r="A452" s="611" t="s">
        <v>1600</v>
      </c>
      <c r="B452" s="583" t="s">
        <v>365</v>
      </c>
      <c r="C452" s="589">
        <v>154</v>
      </c>
      <c r="D452" s="554" t="s">
        <v>96</v>
      </c>
      <c r="E452" s="586" t="s">
        <v>1615</v>
      </c>
      <c r="F452" s="586" t="s">
        <v>346</v>
      </c>
      <c r="G452" s="554" t="s">
        <v>581</v>
      </c>
      <c r="H452" s="587" t="s">
        <v>583</v>
      </c>
      <c r="I452" s="587" t="s">
        <v>394</v>
      </c>
      <c r="J452" s="583"/>
      <c r="K452" s="554" t="s">
        <v>1659</v>
      </c>
      <c r="L452" s="554" t="s">
        <v>3182</v>
      </c>
      <c r="M452" s="583" t="s">
        <v>704</v>
      </c>
      <c r="N452" s="583" t="s">
        <v>2993</v>
      </c>
      <c r="O452" s="583" t="s">
        <v>464</v>
      </c>
      <c r="P452" s="583"/>
      <c r="Q452" s="583" t="s">
        <v>365</v>
      </c>
      <c r="R452" s="611">
        <v>1</v>
      </c>
      <c r="S452" s="583"/>
      <c r="T452" s="611" t="s">
        <v>3843</v>
      </c>
      <c r="U452" s="583"/>
    </row>
    <row r="453" spans="1:21" ht="33" customHeight="1" x14ac:dyDescent="0.2">
      <c r="A453" s="590"/>
      <c r="B453" s="583" t="s">
        <v>586</v>
      </c>
      <c r="C453" s="589">
        <v>154</v>
      </c>
      <c r="D453" s="554" t="s">
        <v>96</v>
      </c>
      <c r="E453" s="586" t="s">
        <v>1616</v>
      </c>
      <c r="F453" s="586" t="s">
        <v>346</v>
      </c>
      <c r="G453" s="554" t="s">
        <v>581</v>
      </c>
      <c r="H453" s="587"/>
      <c r="I453" s="587" t="s">
        <v>394</v>
      </c>
      <c r="J453" s="583"/>
      <c r="K453" s="554" t="s">
        <v>1660</v>
      </c>
      <c r="L453" s="554" t="s">
        <v>1661</v>
      </c>
      <c r="M453" s="583" t="s">
        <v>849</v>
      </c>
      <c r="N453" s="583" t="s">
        <v>2993</v>
      </c>
      <c r="O453" s="583" t="s">
        <v>2392</v>
      </c>
      <c r="P453" s="611"/>
      <c r="Q453" s="583"/>
      <c r="R453" s="611">
        <v>1</v>
      </c>
      <c r="S453" s="583"/>
      <c r="T453" s="611" t="s">
        <v>3843</v>
      </c>
      <c r="U453" s="583"/>
    </row>
    <row r="454" spans="1:21" ht="33" customHeight="1" x14ac:dyDescent="0.2">
      <c r="A454" s="590"/>
      <c r="B454" s="583" t="s">
        <v>586</v>
      </c>
      <c r="C454" s="589">
        <v>154</v>
      </c>
      <c r="D454" s="554" t="s">
        <v>96</v>
      </c>
      <c r="E454" s="586" t="s">
        <v>1617</v>
      </c>
      <c r="F454" s="586" t="s">
        <v>346</v>
      </c>
      <c r="G454" s="554" t="s">
        <v>581</v>
      </c>
      <c r="H454" s="587"/>
      <c r="I454" s="587" t="s">
        <v>394</v>
      </c>
      <c r="J454" s="583"/>
      <c r="K454" s="554" t="s">
        <v>1662</v>
      </c>
      <c r="L454" s="554" t="s">
        <v>3182</v>
      </c>
      <c r="M454" s="583" t="s">
        <v>849</v>
      </c>
      <c r="N454" s="583" t="s">
        <v>2993</v>
      </c>
      <c r="O454" s="583" t="s">
        <v>3183</v>
      </c>
      <c r="P454" s="583"/>
      <c r="Q454" s="583"/>
      <c r="R454" s="611">
        <v>35</v>
      </c>
      <c r="S454" s="583"/>
      <c r="T454" s="611" t="s">
        <v>3834</v>
      </c>
      <c r="U454" s="583"/>
    </row>
    <row r="455" spans="1:21" ht="33" customHeight="1" x14ac:dyDescent="0.2">
      <c r="A455" s="594"/>
      <c r="B455" s="583" t="s">
        <v>586</v>
      </c>
      <c r="C455" s="589">
        <v>154</v>
      </c>
      <c r="D455" s="554" t="s">
        <v>96</v>
      </c>
      <c r="E455" s="586" t="s">
        <v>1618</v>
      </c>
      <c r="F455" s="586" t="s">
        <v>346</v>
      </c>
      <c r="G455" s="554" t="s">
        <v>581</v>
      </c>
      <c r="H455" s="587"/>
      <c r="I455" s="587" t="s">
        <v>394</v>
      </c>
      <c r="J455" s="583"/>
      <c r="K455" s="554" t="s">
        <v>1663</v>
      </c>
      <c r="L455" s="554" t="s">
        <v>3182</v>
      </c>
      <c r="M455" s="583" t="s">
        <v>849</v>
      </c>
      <c r="N455" s="583" t="s">
        <v>2993</v>
      </c>
      <c r="O455" s="583" t="s">
        <v>917</v>
      </c>
      <c r="P455" s="611"/>
      <c r="Q455" s="583"/>
      <c r="R455" s="611">
        <v>35</v>
      </c>
      <c r="S455" s="583"/>
      <c r="T455" s="611" t="s">
        <v>3834</v>
      </c>
      <c r="U455" s="583"/>
    </row>
    <row r="456" spans="1:21" ht="33" customHeight="1" x14ac:dyDescent="0.2">
      <c r="A456" s="622" t="s">
        <v>1601</v>
      </c>
      <c r="B456" s="583" t="s">
        <v>586</v>
      </c>
      <c r="C456" s="595">
        <v>154</v>
      </c>
      <c r="D456" s="364" t="s">
        <v>96</v>
      </c>
      <c r="E456" s="624" t="s">
        <v>1619</v>
      </c>
      <c r="F456" s="364" t="s">
        <v>349</v>
      </c>
      <c r="G456" s="364"/>
      <c r="H456" s="365" t="s">
        <v>583</v>
      </c>
      <c r="I456" s="554" t="s">
        <v>394</v>
      </c>
      <c r="J456" s="583"/>
      <c r="K456" s="554" t="s">
        <v>1664</v>
      </c>
      <c r="L456" s="608" t="s">
        <v>3184</v>
      </c>
      <c r="M456" s="583" t="s">
        <v>849</v>
      </c>
      <c r="N456" s="583" t="s">
        <v>2993</v>
      </c>
      <c r="O456" s="599" t="s">
        <v>462</v>
      </c>
      <c r="P456" s="622"/>
      <c r="Q456" s="622" t="s">
        <v>365</v>
      </c>
      <c r="R456" s="590">
        <v>1</v>
      </c>
      <c r="S456" s="583"/>
      <c r="T456" s="590" t="s">
        <v>3843</v>
      </c>
      <c r="U456" s="622"/>
    </row>
    <row r="457" spans="1:21" ht="33" customHeight="1" x14ac:dyDescent="0.2">
      <c r="A457" s="590"/>
      <c r="B457" s="583" t="s">
        <v>586</v>
      </c>
      <c r="C457" s="589">
        <v>154</v>
      </c>
      <c r="D457" s="554" t="s">
        <v>96</v>
      </c>
      <c r="E457" s="586" t="s">
        <v>1620</v>
      </c>
      <c r="F457" s="586" t="s">
        <v>346</v>
      </c>
      <c r="G457" s="554" t="s">
        <v>1653</v>
      </c>
      <c r="H457" s="587"/>
      <c r="I457" s="587" t="s">
        <v>394</v>
      </c>
      <c r="J457" s="583"/>
      <c r="K457" s="554" t="s">
        <v>1665</v>
      </c>
      <c r="L457" s="554" t="s">
        <v>3185</v>
      </c>
      <c r="M457" s="583" t="s">
        <v>849</v>
      </c>
      <c r="N457" s="583" t="s">
        <v>2993</v>
      </c>
      <c r="O457" s="583" t="s">
        <v>3186</v>
      </c>
      <c r="P457" s="583"/>
      <c r="Q457" s="583"/>
      <c r="R457" s="611">
        <v>1</v>
      </c>
      <c r="S457" s="583"/>
      <c r="T457" s="611" t="s">
        <v>3843</v>
      </c>
      <c r="U457" s="583"/>
    </row>
    <row r="458" spans="1:21" ht="33" customHeight="1" x14ac:dyDescent="0.2">
      <c r="A458" s="576" t="s">
        <v>1602</v>
      </c>
      <c r="B458" s="583" t="s">
        <v>586</v>
      </c>
      <c r="C458" s="589">
        <v>154</v>
      </c>
      <c r="D458" s="554" t="s">
        <v>96</v>
      </c>
      <c r="E458" s="586" t="s">
        <v>1621</v>
      </c>
      <c r="F458" s="586" t="s">
        <v>346</v>
      </c>
      <c r="G458" s="554" t="s">
        <v>3187</v>
      </c>
      <c r="H458" s="587"/>
      <c r="I458" s="587" t="s">
        <v>394</v>
      </c>
      <c r="J458" s="583"/>
      <c r="K458" s="554" t="s">
        <v>3188</v>
      </c>
      <c r="L458" s="554" t="s">
        <v>1666</v>
      </c>
      <c r="M458" s="583" t="s">
        <v>849</v>
      </c>
      <c r="N458" s="583" t="s">
        <v>2993</v>
      </c>
      <c r="O458" s="583" t="s">
        <v>3189</v>
      </c>
      <c r="P458" s="611"/>
      <c r="Q458" s="583"/>
      <c r="R458" s="611">
        <v>1</v>
      </c>
      <c r="S458" s="583"/>
      <c r="T458" s="611" t="s">
        <v>3843</v>
      </c>
      <c r="U458" s="583"/>
    </row>
    <row r="459" spans="1:21" ht="33" customHeight="1" x14ac:dyDescent="0.2">
      <c r="A459" s="590"/>
      <c r="B459" s="583" t="s">
        <v>586</v>
      </c>
      <c r="C459" s="589">
        <v>154</v>
      </c>
      <c r="D459" s="554" t="s">
        <v>96</v>
      </c>
      <c r="E459" s="586" t="s">
        <v>1622</v>
      </c>
      <c r="F459" s="586" t="s">
        <v>346</v>
      </c>
      <c r="G459" s="554" t="s">
        <v>1653</v>
      </c>
      <c r="H459" s="587"/>
      <c r="I459" s="587" t="s">
        <v>394</v>
      </c>
      <c r="J459" s="583"/>
      <c r="K459" s="554" t="s">
        <v>1667</v>
      </c>
      <c r="L459" s="554" t="s">
        <v>1668</v>
      </c>
      <c r="M459" s="583" t="s">
        <v>849</v>
      </c>
      <c r="N459" s="583" t="s">
        <v>2993</v>
      </c>
      <c r="O459" s="583" t="s">
        <v>3190</v>
      </c>
      <c r="P459" s="611"/>
      <c r="Q459" s="583" t="s">
        <v>365</v>
      </c>
      <c r="R459" s="611">
        <v>32</v>
      </c>
      <c r="S459" s="583"/>
      <c r="T459" s="611" t="s">
        <v>3834</v>
      </c>
      <c r="U459" s="583"/>
    </row>
    <row r="460" spans="1:21" ht="33" customHeight="1" x14ac:dyDescent="0.2">
      <c r="A460" s="594"/>
      <c r="B460" s="583" t="s">
        <v>586</v>
      </c>
      <c r="C460" s="589">
        <v>154</v>
      </c>
      <c r="D460" s="554" t="s">
        <v>96</v>
      </c>
      <c r="E460" s="586" t="s">
        <v>1623</v>
      </c>
      <c r="F460" s="586" t="s">
        <v>346</v>
      </c>
      <c r="G460" s="554"/>
      <c r="H460" s="587" t="s">
        <v>1654</v>
      </c>
      <c r="I460" s="587" t="s">
        <v>414</v>
      </c>
      <c r="J460" s="583"/>
      <c r="K460" s="554" t="s">
        <v>1669</v>
      </c>
      <c r="L460" s="554" t="s">
        <v>1670</v>
      </c>
      <c r="M460" s="583" t="s">
        <v>849</v>
      </c>
      <c r="N460" s="583" t="s">
        <v>2995</v>
      </c>
      <c r="O460" s="583" t="s">
        <v>2392</v>
      </c>
      <c r="P460" s="583" t="s">
        <v>3835</v>
      </c>
      <c r="Q460" s="583"/>
      <c r="R460" s="611">
        <v>0.9</v>
      </c>
      <c r="S460" s="583"/>
      <c r="T460" s="611" t="s">
        <v>3834</v>
      </c>
      <c r="U460" s="583"/>
    </row>
    <row r="461" spans="1:21" ht="33" customHeight="1" x14ac:dyDescent="0.2">
      <c r="A461" s="599" t="s">
        <v>1574</v>
      </c>
      <c r="B461" s="583" t="s">
        <v>365</v>
      </c>
      <c r="C461" s="589">
        <v>154</v>
      </c>
      <c r="D461" s="554" t="s">
        <v>96</v>
      </c>
      <c r="E461" s="586" t="s">
        <v>1624</v>
      </c>
      <c r="F461" s="641" t="s">
        <v>353</v>
      </c>
      <c r="G461" s="554" t="s">
        <v>1655</v>
      </c>
      <c r="H461" s="587"/>
      <c r="I461" s="587" t="s">
        <v>414</v>
      </c>
      <c r="J461" s="583"/>
      <c r="K461" s="554" t="s">
        <v>1671</v>
      </c>
      <c r="L461" s="554" t="s">
        <v>1672</v>
      </c>
      <c r="M461" s="583" t="s">
        <v>849</v>
      </c>
      <c r="N461" s="583" t="s">
        <v>2995</v>
      </c>
      <c r="O461" s="583" t="s">
        <v>2392</v>
      </c>
      <c r="P461" s="583" t="s">
        <v>3844</v>
      </c>
      <c r="Q461" s="583"/>
      <c r="R461" s="611">
        <v>2.8</v>
      </c>
      <c r="S461" s="583"/>
      <c r="T461" s="611" t="s">
        <v>3834</v>
      </c>
      <c r="U461" s="583"/>
    </row>
    <row r="462" spans="1:21" ht="33" customHeight="1" x14ac:dyDescent="0.2">
      <c r="A462" s="622" t="s">
        <v>1575</v>
      </c>
      <c r="B462" s="583" t="s">
        <v>586</v>
      </c>
      <c r="C462" s="595">
        <v>154</v>
      </c>
      <c r="D462" s="364" t="s">
        <v>96</v>
      </c>
      <c r="E462" s="624" t="s">
        <v>1625</v>
      </c>
      <c r="F462" s="364" t="s">
        <v>349</v>
      </c>
      <c r="G462" s="364"/>
      <c r="H462" s="365" t="s">
        <v>583</v>
      </c>
      <c r="I462" s="554" t="s">
        <v>414</v>
      </c>
      <c r="J462" s="583"/>
      <c r="K462" s="554" t="s">
        <v>1673</v>
      </c>
      <c r="L462" s="364" t="s">
        <v>1674</v>
      </c>
      <c r="M462" s="583" t="s">
        <v>849</v>
      </c>
      <c r="N462" s="583" t="s">
        <v>2993</v>
      </c>
      <c r="O462" s="599" t="s">
        <v>462</v>
      </c>
      <c r="P462" s="622"/>
      <c r="Q462" s="622" t="s">
        <v>365</v>
      </c>
      <c r="R462" s="590">
        <v>2</v>
      </c>
      <c r="S462" s="583"/>
      <c r="T462" s="590" t="s">
        <v>3843</v>
      </c>
      <c r="U462" s="622"/>
    </row>
    <row r="463" spans="1:21" ht="33" customHeight="1" x14ac:dyDescent="0.2">
      <c r="A463" s="576" t="s">
        <v>1603</v>
      </c>
      <c r="B463" s="583" t="s">
        <v>586</v>
      </c>
      <c r="C463" s="589">
        <v>154</v>
      </c>
      <c r="D463" s="554" t="s">
        <v>96</v>
      </c>
      <c r="E463" s="586" t="s">
        <v>1626</v>
      </c>
      <c r="F463" s="586" t="s">
        <v>346</v>
      </c>
      <c r="G463" s="554" t="s">
        <v>1653</v>
      </c>
      <c r="H463" s="587"/>
      <c r="I463" s="587" t="s">
        <v>414</v>
      </c>
      <c r="J463" s="583"/>
      <c r="K463" s="554" t="s">
        <v>3191</v>
      </c>
      <c r="L463" s="554" t="s">
        <v>1675</v>
      </c>
      <c r="M463" s="583" t="s">
        <v>849</v>
      </c>
      <c r="N463" s="583" t="s">
        <v>2995</v>
      </c>
      <c r="O463" s="583" t="s">
        <v>3006</v>
      </c>
      <c r="P463" s="611" t="s">
        <v>3874</v>
      </c>
      <c r="Q463" s="583" t="s">
        <v>3924</v>
      </c>
      <c r="R463" s="611">
        <v>1.8</v>
      </c>
      <c r="S463" s="583"/>
      <c r="T463" s="611" t="s">
        <v>3834</v>
      </c>
      <c r="U463" s="583"/>
    </row>
    <row r="464" spans="1:21" ht="33" customHeight="1" x14ac:dyDescent="0.2">
      <c r="A464" s="590"/>
      <c r="B464" s="583" t="s">
        <v>586</v>
      </c>
      <c r="C464" s="589">
        <v>154</v>
      </c>
      <c r="D464" s="554" t="s">
        <v>96</v>
      </c>
      <c r="E464" s="586" t="s">
        <v>1627</v>
      </c>
      <c r="F464" s="586" t="s">
        <v>346</v>
      </c>
      <c r="G464" s="554" t="s">
        <v>1653</v>
      </c>
      <c r="H464" s="587"/>
      <c r="I464" s="587" t="s">
        <v>414</v>
      </c>
      <c r="J464" s="583"/>
      <c r="K464" s="554" t="s">
        <v>3192</v>
      </c>
      <c r="L464" s="554" t="s">
        <v>1675</v>
      </c>
      <c r="M464" s="583" t="s">
        <v>849</v>
      </c>
      <c r="N464" s="583" t="s">
        <v>2993</v>
      </c>
      <c r="O464" s="583" t="s">
        <v>3193</v>
      </c>
      <c r="P464" s="583"/>
      <c r="Q464" s="583"/>
      <c r="R464" s="611">
        <v>0.6</v>
      </c>
      <c r="S464" s="583"/>
      <c r="T464" s="611" t="s">
        <v>3834</v>
      </c>
      <c r="U464" s="583"/>
    </row>
    <row r="465" spans="1:21" ht="33" customHeight="1" x14ac:dyDescent="0.2">
      <c r="A465" s="622" t="s">
        <v>1575</v>
      </c>
      <c r="B465" s="576" t="s">
        <v>586</v>
      </c>
      <c r="C465" s="595">
        <v>154</v>
      </c>
      <c r="D465" s="608" t="s">
        <v>96</v>
      </c>
      <c r="E465" s="624" t="s">
        <v>1628</v>
      </c>
      <c r="F465" s="364" t="s">
        <v>349</v>
      </c>
      <c r="G465" s="364"/>
      <c r="H465" s="365" t="s">
        <v>1654</v>
      </c>
      <c r="I465" s="365" t="s">
        <v>419</v>
      </c>
      <c r="J465" s="576"/>
      <c r="K465" s="364" t="s">
        <v>1676</v>
      </c>
      <c r="L465" s="364" t="s">
        <v>1677</v>
      </c>
      <c r="M465" s="583" t="s">
        <v>849</v>
      </c>
      <c r="N465" s="583" t="s">
        <v>2995</v>
      </c>
      <c r="O465" s="583" t="s">
        <v>462</v>
      </c>
      <c r="P465" s="622" t="s">
        <v>3836</v>
      </c>
      <c r="Q465" s="622" t="s">
        <v>3918</v>
      </c>
      <c r="R465" s="590">
        <v>1</v>
      </c>
      <c r="S465" s="583"/>
      <c r="T465" s="590" t="s">
        <v>3843</v>
      </c>
      <c r="U465" s="622"/>
    </row>
    <row r="466" spans="1:21" ht="33" customHeight="1" x14ac:dyDescent="0.2">
      <c r="A466" s="622" t="s">
        <v>1575</v>
      </c>
      <c r="B466" s="576" t="s">
        <v>586</v>
      </c>
      <c r="C466" s="595">
        <v>154</v>
      </c>
      <c r="D466" s="364" t="s">
        <v>96</v>
      </c>
      <c r="E466" s="624" t="s">
        <v>1629</v>
      </c>
      <c r="F466" s="364" t="s">
        <v>349</v>
      </c>
      <c r="G466" s="364"/>
      <c r="H466" s="365" t="s">
        <v>583</v>
      </c>
      <c r="I466" s="365" t="s">
        <v>419</v>
      </c>
      <c r="J466" s="576"/>
      <c r="K466" s="364" t="s">
        <v>1678</v>
      </c>
      <c r="L466" s="364" t="s">
        <v>1677</v>
      </c>
      <c r="M466" s="583" t="s">
        <v>849</v>
      </c>
      <c r="N466" s="583" t="s">
        <v>2995</v>
      </c>
      <c r="O466" s="599" t="s">
        <v>462</v>
      </c>
      <c r="P466" s="622" t="s">
        <v>3836</v>
      </c>
      <c r="Q466" s="622" t="s">
        <v>3918</v>
      </c>
      <c r="R466" s="590">
        <v>1</v>
      </c>
      <c r="S466" s="583"/>
      <c r="T466" s="590" t="s">
        <v>3843</v>
      </c>
      <c r="U466" s="622"/>
    </row>
    <row r="467" spans="1:21" ht="33" customHeight="1" x14ac:dyDescent="0.2">
      <c r="A467" s="622" t="s">
        <v>1575</v>
      </c>
      <c r="B467" s="576" t="s">
        <v>586</v>
      </c>
      <c r="C467" s="595">
        <v>154</v>
      </c>
      <c r="D467" s="364" t="s">
        <v>96</v>
      </c>
      <c r="E467" s="624" t="s">
        <v>1630</v>
      </c>
      <c r="F467" s="364" t="s">
        <v>353</v>
      </c>
      <c r="G467" s="364"/>
      <c r="H467" s="365" t="s">
        <v>582</v>
      </c>
      <c r="I467" s="365" t="s">
        <v>419</v>
      </c>
      <c r="J467" s="576"/>
      <c r="K467" s="364" t="s">
        <v>1679</v>
      </c>
      <c r="L467" s="364" t="s">
        <v>1677</v>
      </c>
      <c r="M467" s="583" t="s">
        <v>849</v>
      </c>
      <c r="N467" s="583" t="s">
        <v>2995</v>
      </c>
      <c r="O467" s="599" t="s">
        <v>462</v>
      </c>
      <c r="P467" s="622" t="s">
        <v>3836</v>
      </c>
      <c r="Q467" s="622" t="s">
        <v>3918</v>
      </c>
      <c r="R467" s="590">
        <v>1</v>
      </c>
      <c r="S467" s="583"/>
      <c r="T467" s="590" t="s">
        <v>3843</v>
      </c>
      <c r="U467" s="622"/>
    </row>
    <row r="468" spans="1:21" ht="33" customHeight="1" x14ac:dyDescent="0.2">
      <c r="A468" s="611" t="s">
        <v>1604</v>
      </c>
      <c r="B468" s="583" t="s">
        <v>365</v>
      </c>
      <c r="C468" s="589">
        <v>154</v>
      </c>
      <c r="D468" s="554" t="s">
        <v>96</v>
      </c>
      <c r="E468" s="586" t="s">
        <v>1631</v>
      </c>
      <c r="F468" s="586" t="s">
        <v>346</v>
      </c>
      <c r="G468" s="554" t="s">
        <v>343</v>
      </c>
      <c r="H468" s="587"/>
      <c r="I468" s="587" t="s">
        <v>656</v>
      </c>
      <c r="J468" s="583"/>
      <c r="K468" s="554" t="s">
        <v>658</v>
      </c>
      <c r="L468" s="554" t="s">
        <v>1680</v>
      </c>
      <c r="M468" s="583" t="s">
        <v>704</v>
      </c>
      <c r="N468" s="583" t="s">
        <v>2993</v>
      </c>
      <c r="O468" s="583" t="s">
        <v>3175</v>
      </c>
      <c r="P468" s="583"/>
      <c r="Q468" s="583"/>
      <c r="R468" s="611">
        <v>4.4000000000000004</v>
      </c>
      <c r="S468" s="583"/>
      <c r="T468" s="611" t="s">
        <v>3834</v>
      </c>
      <c r="U468" s="583"/>
    </row>
    <row r="469" spans="1:21" ht="33" customHeight="1" x14ac:dyDescent="0.2">
      <c r="A469" s="590"/>
      <c r="B469" s="583" t="s">
        <v>586</v>
      </c>
      <c r="C469" s="589">
        <v>154</v>
      </c>
      <c r="D469" s="554" t="s">
        <v>96</v>
      </c>
      <c r="E469" s="586" t="s">
        <v>1632</v>
      </c>
      <c r="F469" s="586" t="s">
        <v>346</v>
      </c>
      <c r="G469" s="554" t="s">
        <v>1527</v>
      </c>
      <c r="H469" s="587"/>
      <c r="I469" s="587" t="s">
        <v>423</v>
      </c>
      <c r="J469" s="583"/>
      <c r="K469" s="554" t="s">
        <v>1681</v>
      </c>
      <c r="L469" s="554" t="s">
        <v>1682</v>
      </c>
      <c r="M469" s="583" t="s">
        <v>849</v>
      </c>
      <c r="N469" s="583" t="s">
        <v>2993</v>
      </c>
      <c r="O469" s="583" t="s">
        <v>3175</v>
      </c>
      <c r="P469" s="583"/>
      <c r="Q469" s="583" t="s">
        <v>3925</v>
      </c>
      <c r="R469" s="611">
        <v>1.5</v>
      </c>
      <c r="S469" s="583"/>
      <c r="T469" s="611" t="s">
        <v>3834</v>
      </c>
      <c r="U469" s="583"/>
    </row>
    <row r="470" spans="1:21" ht="33" customHeight="1" x14ac:dyDescent="0.2">
      <c r="A470" s="576" t="s">
        <v>1602</v>
      </c>
      <c r="B470" s="583" t="s">
        <v>586</v>
      </c>
      <c r="C470" s="589">
        <v>154</v>
      </c>
      <c r="D470" s="554" t="s">
        <v>96</v>
      </c>
      <c r="E470" s="586" t="s">
        <v>1633</v>
      </c>
      <c r="F470" s="586" t="s">
        <v>346</v>
      </c>
      <c r="G470" s="554" t="s">
        <v>581</v>
      </c>
      <c r="H470" s="587"/>
      <c r="I470" s="587" t="s">
        <v>423</v>
      </c>
      <c r="J470" s="583"/>
      <c r="K470" s="554" t="s">
        <v>3194</v>
      </c>
      <c r="L470" s="554" t="s">
        <v>1683</v>
      </c>
      <c r="M470" s="583" t="s">
        <v>849</v>
      </c>
      <c r="N470" s="583" t="s">
        <v>2995</v>
      </c>
      <c r="O470" s="583" t="s">
        <v>2392</v>
      </c>
      <c r="P470" s="583" t="s">
        <v>3844</v>
      </c>
      <c r="Q470" s="583" t="s">
        <v>3926</v>
      </c>
      <c r="R470" s="611">
        <v>112.8</v>
      </c>
      <c r="S470" s="583"/>
      <c r="T470" s="611" t="s">
        <v>3834</v>
      </c>
      <c r="U470" s="583"/>
    </row>
    <row r="471" spans="1:21" ht="33" customHeight="1" x14ac:dyDescent="0.2">
      <c r="A471" s="594"/>
      <c r="B471" s="583" t="s">
        <v>586</v>
      </c>
      <c r="C471" s="589">
        <v>154</v>
      </c>
      <c r="D471" s="554" t="s">
        <v>96</v>
      </c>
      <c r="E471" s="586" t="s">
        <v>1634</v>
      </c>
      <c r="F471" s="586" t="s">
        <v>346</v>
      </c>
      <c r="G471" s="554" t="s">
        <v>343</v>
      </c>
      <c r="H471" s="587"/>
      <c r="I471" s="587" t="s">
        <v>423</v>
      </c>
      <c r="J471" s="583"/>
      <c r="K471" s="554" t="s">
        <v>1681</v>
      </c>
      <c r="L471" s="554" t="s">
        <v>1684</v>
      </c>
      <c r="M471" s="583" t="s">
        <v>849</v>
      </c>
      <c r="N471" s="583" t="s">
        <v>2995</v>
      </c>
      <c r="O471" s="583" t="s">
        <v>3175</v>
      </c>
      <c r="P471" s="583" t="s">
        <v>3886</v>
      </c>
      <c r="Q471" s="583" t="s">
        <v>3923</v>
      </c>
      <c r="R471" s="611">
        <v>8.9</v>
      </c>
      <c r="S471" s="583"/>
      <c r="T471" s="611" t="s">
        <v>3834</v>
      </c>
      <c r="U471" s="583"/>
    </row>
    <row r="472" spans="1:21" ht="33" customHeight="1" x14ac:dyDescent="0.2">
      <c r="A472" s="590"/>
      <c r="B472" s="583" t="s">
        <v>586</v>
      </c>
      <c r="C472" s="589">
        <v>154</v>
      </c>
      <c r="D472" s="554" t="s">
        <v>96</v>
      </c>
      <c r="E472" s="586" t="s">
        <v>1635</v>
      </c>
      <c r="F472" s="586" t="s">
        <v>346</v>
      </c>
      <c r="G472" s="554" t="s">
        <v>343</v>
      </c>
      <c r="H472" s="587"/>
      <c r="I472" s="587" t="s">
        <v>423</v>
      </c>
      <c r="J472" s="583"/>
      <c r="K472" s="554" t="s">
        <v>734</v>
      </c>
      <c r="L472" s="554" t="s">
        <v>1685</v>
      </c>
      <c r="M472" s="583" t="s">
        <v>849</v>
      </c>
      <c r="N472" s="583" t="s">
        <v>2993</v>
      </c>
      <c r="O472" s="583" t="s">
        <v>2392</v>
      </c>
      <c r="P472" s="583"/>
      <c r="Q472" s="583"/>
      <c r="R472" s="611">
        <v>2</v>
      </c>
      <c r="S472" s="583"/>
      <c r="T472" s="611" t="s">
        <v>3834</v>
      </c>
      <c r="U472" s="583"/>
    </row>
    <row r="473" spans="1:21" ht="33" customHeight="1" x14ac:dyDescent="0.2">
      <c r="A473" s="599" t="s">
        <v>1574</v>
      </c>
      <c r="B473" s="583" t="s">
        <v>586</v>
      </c>
      <c r="C473" s="613">
        <v>154</v>
      </c>
      <c r="D473" s="597" t="s">
        <v>96</v>
      </c>
      <c r="E473" s="596" t="s">
        <v>1636</v>
      </c>
      <c r="F473" s="598" t="s">
        <v>349</v>
      </c>
      <c r="G473" s="554" t="s">
        <v>3195</v>
      </c>
      <c r="H473" s="598"/>
      <c r="I473" s="598" t="s">
        <v>665</v>
      </c>
      <c r="J473" s="583"/>
      <c r="K473" s="597" t="s">
        <v>1686</v>
      </c>
      <c r="L473" s="597" t="s">
        <v>1687</v>
      </c>
      <c r="M473" s="583" t="s">
        <v>849</v>
      </c>
      <c r="N473" s="583" t="s">
        <v>2993</v>
      </c>
      <c r="O473" s="599" t="s">
        <v>462</v>
      </c>
      <c r="P473" s="599"/>
      <c r="Q473" s="599" t="s">
        <v>365</v>
      </c>
      <c r="R473" s="594">
        <v>1.5</v>
      </c>
      <c r="S473" s="583"/>
      <c r="T473" s="594" t="s">
        <v>3834</v>
      </c>
      <c r="U473" s="599"/>
    </row>
    <row r="474" spans="1:21" ht="33" customHeight="1" x14ac:dyDescent="0.2">
      <c r="A474" s="583" t="s">
        <v>1605</v>
      </c>
      <c r="B474" s="583" t="s">
        <v>365</v>
      </c>
      <c r="C474" s="589">
        <v>154</v>
      </c>
      <c r="D474" s="554" t="s">
        <v>96</v>
      </c>
      <c r="E474" s="586" t="s">
        <v>1637</v>
      </c>
      <c r="F474" s="586" t="s">
        <v>346</v>
      </c>
      <c r="G474" s="554" t="s">
        <v>1653</v>
      </c>
      <c r="H474" s="587"/>
      <c r="I474" s="587" t="s">
        <v>426</v>
      </c>
      <c r="J474" s="583"/>
      <c r="K474" s="554" t="s">
        <v>1688</v>
      </c>
      <c r="L474" s="554" t="s">
        <v>1689</v>
      </c>
      <c r="M474" s="583" t="s">
        <v>704</v>
      </c>
      <c r="N474" s="583" t="s">
        <v>2995</v>
      </c>
      <c r="O474" s="583" t="s">
        <v>462</v>
      </c>
      <c r="P474" s="583" t="s">
        <v>3835</v>
      </c>
      <c r="Q474" s="583"/>
      <c r="R474" s="611">
        <v>1</v>
      </c>
      <c r="S474" s="583"/>
      <c r="T474" s="611" t="s">
        <v>3843</v>
      </c>
      <c r="U474" s="583"/>
    </row>
    <row r="475" spans="1:21" ht="33" customHeight="1" x14ac:dyDescent="0.2">
      <c r="A475" s="583" t="s">
        <v>1606</v>
      </c>
      <c r="B475" s="583" t="s">
        <v>365</v>
      </c>
      <c r="C475" s="589">
        <v>154</v>
      </c>
      <c r="D475" s="554" t="s">
        <v>96</v>
      </c>
      <c r="E475" s="586" t="s">
        <v>1638</v>
      </c>
      <c r="F475" s="586" t="s">
        <v>346</v>
      </c>
      <c r="G475" s="554" t="s">
        <v>581</v>
      </c>
      <c r="H475" s="587"/>
      <c r="I475" s="587" t="s">
        <v>426</v>
      </c>
      <c r="J475" s="583"/>
      <c r="K475" s="554" t="s">
        <v>1690</v>
      </c>
      <c r="L475" s="554" t="s">
        <v>1691</v>
      </c>
      <c r="M475" s="583" t="s">
        <v>704</v>
      </c>
      <c r="N475" s="583" t="s">
        <v>2995</v>
      </c>
      <c r="O475" s="583" t="s">
        <v>462</v>
      </c>
      <c r="P475" s="583" t="s">
        <v>3835</v>
      </c>
      <c r="Q475" s="583"/>
      <c r="R475" s="611">
        <v>4</v>
      </c>
      <c r="S475" s="583"/>
      <c r="T475" s="611" t="s">
        <v>3843</v>
      </c>
      <c r="U475" s="583"/>
    </row>
    <row r="476" spans="1:21" ht="33" customHeight="1" x14ac:dyDescent="0.2">
      <c r="A476" s="611" t="s">
        <v>1607</v>
      </c>
      <c r="B476" s="583" t="s">
        <v>365</v>
      </c>
      <c r="C476" s="589">
        <v>154</v>
      </c>
      <c r="D476" s="554" t="s">
        <v>96</v>
      </c>
      <c r="E476" s="586" t="s">
        <v>1640</v>
      </c>
      <c r="F476" s="586" t="s">
        <v>346</v>
      </c>
      <c r="G476" s="554" t="s">
        <v>1653</v>
      </c>
      <c r="H476" s="587"/>
      <c r="I476" s="587" t="s">
        <v>426</v>
      </c>
      <c r="J476" s="583"/>
      <c r="K476" s="554" t="s">
        <v>1692</v>
      </c>
      <c r="L476" s="554" t="s">
        <v>1693</v>
      </c>
      <c r="M476" s="583" t="s">
        <v>704</v>
      </c>
      <c r="N476" s="583" t="s">
        <v>2993</v>
      </c>
      <c r="O476" s="583" t="s">
        <v>3011</v>
      </c>
      <c r="P476" s="583"/>
      <c r="Q476" s="583" t="s">
        <v>365</v>
      </c>
      <c r="R476" s="611">
        <v>1</v>
      </c>
      <c r="S476" s="583"/>
      <c r="T476" s="611" t="s">
        <v>3843</v>
      </c>
      <c r="U476" s="583"/>
    </row>
    <row r="477" spans="1:21" ht="33" customHeight="1" x14ac:dyDescent="0.2">
      <c r="A477" s="594"/>
      <c r="B477" s="583" t="s">
        <v>586</v>
      </c>
      <c r="C477" s="589">
        <v>154</v>
      </c>
      <c r="D477" s="554" t="s">
        <v>96</v>
      </c>
      <c r="E477" s="586" t="s">
        <v>1641</v>
      </c>
      <c r="F477" s="586" t="s">
        <v>346</v>
      </c>
      <c r="G477" s="554" t="s">
        <v>1653</v>
      </c>
      <c r="H477" s="587"/>
      <c r="I477" s="587" t="s">
        <v>426</v>
      </c>
      <c r="J477" s="583"/>
      <c r="K477" s="554" t="s">
        <v>1694</v>
      </c>
      <c r="L477" s="554" t="s">
        <v>1695</v>
      </c>
      <c r="M477" s="583" t="s">
        <v>849</v>
      </c>
      <c r="N477" s="583" t="s">
        <v>2993</v>
      </c>
      <c r="O477" s="583" t="s">
        <v>462</v>
      </c>
      <c r="P477" s="611"/>
      <c r="Q477" s="583" t="s">
        <v>365</v>
      </c>
      <c r="R477" s="611">
        <v>1</v>
      </c>
      <c r="S477" s="583"/>
      <c r="T477" s="611" t="s">
        <v>3843</v>
      </c>
      <c r="U477" s="583"/>
    </row>
    <row r="478" spans="1:21" ht="33" customHeight="1" x14ac:dyDescent="0.2">
      <c r="A478" s="583" t="s">
        <v>1608</v>
      </c>
      <c r="B478" s="583" t="s">
        <v>365</v>
      </c>
      <c r="C478" s="589">
        <v>154</v>
      </c>
      <c r="D478" s="554" t="s">
        <v>96</v>
      </c>
      <c r="E478" s="586" t="s">
        <v>1642</v>
      </c>
      <c r="F478" s="586" t="s">
        <v>346</v>
      </c>
      <c r="G478" s="554" t="s">
        <v>1653</v>
      </c>
      <c r="H478" s="587"/>
      <c r="I478" s="587" t="s">
        <v>426</v>
      </c>
      <c r="J478" s="583"/>
      <c r="K478" s="554" t="s">
        <v>1696</v>
      </c>
      <c r="L478" s="554" t="s">
        <v>1697</v>
      </c>
      <c r="M478" s="583" t="s">
        <v>704</v>
      </c>
      <c r="N478" s="583" t="s">
        <v>2993</v>
      </c>
      <c r="O478" s="583" t="s">
        <v>462</v>
      </c>
      <c r="P478" s="611"/>
      <c r="Q478" s="583" t="s">
        <v>365</v>
      </c>
      <c r="R478" s="611">
        <v>1</v>
      </c>
      <c r="S478" s="583"/>
      <c r="T478" s="611" t="s">
        <v>3843</v>
      </c>
      <c r="U478" s="583"/>
    </row>
    <row r="479" spans="1:21" ht="33" customHeight="1" x14ac:dyDescent="0.2">
      <c r="A479" s="611" t="s">
        <v>1609</v>
      </c>
      <c r="B479" s="583" t="s">
        <v>365</v>
      </c>
      <c r="C479" s="589">
        <v>154</v>
      </c>
      <c r="D479" s="554" t="s">
        <v>96</v>
      </c>
      <c r="E479" s="586" t="s">
        <v>1643</v>
      </c>
      <c r="F479" s="586" t="s">
        <v>346</v>
      </c>
      <c r="G479" s="554" t="s">
        <v>3196</v>
      </c>
      <c r="H479" s="587"/>
      <c r="I479" s="587" t="s">
        <v>426</v>
      </c>
      <c r="J479" s="583"/>
      <c r="K479" s="554" t="s">
        <v>682</v>
      </c>
      <c r="L479" s="554" t="s">
        <v>1698</v>
      </c>
      <c r="M479" s="583" t="s">
        <v>704</v>
      </c>
      <c r="N479" s="583" t="s">
        <v>2993</v>
      </c>
      <c r="O479" s="583" t="s">
        <v>468</v>
      </c>
      <c r="P479" s="611"/>
      <c r="Q479" s="583"/>
      <c r="R479" s="611">
        <v>1</v>
      </c>
      <c r="S479" s="583"/>
      <c r="T479" s="611" t="s">
        <v>3843</v>
      </c>
      <c r="U479" s="583"/>
    </row>
    <row r="480" spans="1:21" ht="33" customHeight="1" x14ac:dyDescent="0.2">
      <c r="A480" s="583" t="s">
        <v>1610</v>
      </c>
      <c r="B480" s="583" t="s">
        <v>365</v>
      </c>
      <c r="C480" s="589">
        <v>154</v>
      </c>
      <c r="D480" s="554" t="s">
        <v>96</v>
      </c>
      <c r="E480" s="586" t="s">
        <v>1644</v>
      </c>
      <c r="F480" s="586" t="s">
        <v>346</v>
      </c>
      <c r="G480" s="554" t="s">
        <v>581</v>
      </c>
      <c r="H480" s="587"/>
      <c r="I480" s="587" t="s">
        <v>426</v>
      </c>
      <c r="J480" s="583"/>
      <c r="K480" s="554" t="s">
        <v>1699</v>
      </c>
      <c r="L480" s="554" t="s">
        <v>1700</v>
      </c>
      <c r="M480" s="583" t="s">
        <v>704</v>
      </c>
      <c r="N480" s="583" t="s">
        <v>2993</v>
      </c>
      <c r="O480" s="583" t="s">
        <v>468</v>
      </c>
      <c r="P480" s="583"/>
      <c r="Q480" s="583" t="s">
        <v>365</v>
      </c>
      <c r="R480" s="611">
        <v>1</v>
      </c>
      <c r="S480" s="583"/>
      <c r="T480" s="611" t="s">
        <v>3843</v>
      </c>
      <c r="U480" s="583"/>
    </row>
    <row r="481" spans="1:21" ht="33" customHeight="1" x14ac:dyDescent="0.2">
      <c r="A481" s="594"/>
      <c r="B481" s="583" t="s">
        <v>586</v>
      </c>
      <c r="C481" s="589">
        <v>154</v>
      </c>
      <c r="D481" s="554" t="s">
        <v>96</v>
      </c>
      <c r="E481" s="586" t="s">
        <v>1645</v>
      </c>
      <c r="F481" s="586" t="s">
        <v>346</v>
      </c>
      <c r="G481" s="554" t="s">
        <v>1527</v>
      </c>
      <c r="H481" s="587"/>
      <c r="I481" s="587" t="s">
        <v>443</v>
      </c>
      <c r="J481" s="583"/>
      <c r="K481" s="554" t="s">
        <v>1597</v>
      </c>
      <c r="L481" s="554" t="s">
        <v>1701</v>
      </c>
      <c r="M481" s="583" t="s">
        <v>849</v>
      </c>
      <c r="N481" s="583" t="s">
        <v>2995</v>
      </c>
      <c r="O481" s="583" t="s">
        <v>2392</v>
      </c>
      <c r="P481" s="583" t="s">
        <v>3855</v>
      </c>
      <c r="Q481" s="583" t="s">
        <v>3856</v>
      </c>
      <c r="R481" s="611">
        <v>1.5</v>
      </c>
      <c r="S481" s="583"/>
      <c r="T481" s="611" t="s">
        <v>3834</v>
      </c>
      <c r="U481" s="583"/>
    </row>
    <row r="482" spans="1:21" ht="33" customHeight="1" x14ac:dyDescent="0.2">
      <c r="A482" s="622" t="s">
        <v>1575</v>
      </c>
      <c r="B482" s="583" t="s">
        <v>586</v>
      </c>
      <c r="C482" s="595">
        <v>154</v>
      </c>
      <c r="D482" s="364" t="s">
        <v>96</v>
      </c>
      <c r="E482" s="624" t="s">
        <v>1646</v>
      </c>
      <c r="F482" s="364" t="s">
        <v>349</v>
      </c>
      <c r="G482" s="364"/>
      <c r="H482" s="365" t="s">
        <v>583</v>
      </c>
      <c r="I482" s="554" t="s">
        <v>443</v>
      </c>
      <c r="J482" s="583"/>
      <c r="K482" s="554" t="s">
        <v>1702</v>
      </c>
      <c r="L482" s="364" t="s">
        <v>1596</v>
      </c>
      <c r="M482" s="583" t="s">
        <v>849</v>
      </c>
      <c r="N482" s="583" t="s">
        <v>2995</v>
      </c>
      <c r="O482" s="599" t="s">
        <v>462</v>
      </c>
      <c r="P482" s="622" t="s">
        <v>3927</v>
      </c>
      <c r="Q482" s="622" t="s">
        <v>3928</v>
      </c>
      <c r="R482" s="590">
        <v>4</v>
      </c>
      <c r="S482" s="622"/>
      <c r="T482" s="590" t="s">
        <v>3834</v>
      </c>
      <c r="U482" s="622"/>
    </row>
    <row r="483" spans="1:21" ht="33" customHeight="1" x14ac:dyDescent="0.2">
      <c r="A483" s="590"/>
      <c r="B483" s="583" t="s">
        <v>586</v>
      </c>
      <c r="C483" s="589">
        <v>154</v>
      </c>
      <c r="D483" s="554" t="s">
        <v>96</v>
      </c>
      <c r="E483" s="586" t="s">
        <v>1647</v>
      </c>
      <c r="F483" s="586" t="s">
        <v>346</v>
      </c>
      <c r="G483" s="554" t="s">
        <v>1653</v>
      </c>
      <c r="H483" s="587"/>
      <c r="I483" s="587" t="s">
        <v>443</v>
      </c>
      <c r="J483" s="583"/>
      <c r="K483" s="554" t="s">
        <v>1703</v>
      </c>
      <c r="L483" s="554" t="s">
        <v>3197</v>
      </c>
      <c r="M483" s="583" t="s">
        <v>849</v>
      </c>
      <c r="N483" s="583" t="s">
        <v>2995</v>
      </c>
      <c r="O483" s="583" t="s">
        <v>3198</v>
      </c>
      <c r="P483" s="583" t="s">
        <v>3844</v>
      </c>
      <c r="Q483" s="583" t="s">
        <v>3845</v>
      </c>
      <c r="R483" s="611">
        <v>2.4</v>
      </c>
      <c r="S483" s="583"/>
      <c r="T483" s="611" t="s">
        <v>3834</v>
      </c>
      <c r="U483" s="583"/>
    </row>
    <row r="484" spans="1:21" ht="33" customHeight="1" x14ac:dyDescent="0.2">
      <c r="A484" s="576" t="s">
        <v>1602</v>
      </c>
      <c r="B484" s="583" t="s">
        <v>586</v>
      </c>
      <c r="C484" s="589">
        <v>154</v>
      </c>
      <c r="D484" s="554" t="s">
        <v>96</v>
      </c>
      <c r="E484" s="586" t="s">
        <v>1649</v>
      </c>
      <c r="F484" s="586" t="s">
        <v>346</v>
      </c>
      <c r="G484" s="554" t="s">
        <v>581</v>
      </c>
      <c r="H484" s="587"/>
      <c r="I484" s="587" t="s">
        <v>690</v>
      </c>
      <c r="J484" s="583"/>
      <c r="K484" s="554" t="s">
        <v>3199</v>
      </c>
      <c r="L484" s="554" t="s">
        <v>1704</v>
      </c>
      <c r="M484" s="583" t="s">
        <v>849</v>
      </c>
      <c r="N484" s="583" t="s">
        <v>2993</v>
      </c>
      <c r="O484" s="583" t="s">
        <v>709</v>
      </c>
      <c r="P484" s="583"/>
      <c r="Q484" s="583" t="s">
        <v>365</v>
      </c>
      <c r="R484" s="611">
        <v>139</v>
      </c>
      <c r="S484" s="583"/>
      <c r="T484" s="611" t="s">
        <v>3834</v>
      </c>
      <c r="U484" s="583"/>
    </row>
    <row r="485" spans="1:21" ht="33" customHeight="1" x14ac:dyDescent="0.2">
      <c r="A485" s="576" t="s">
        <v>1602</v>
      </c>
      <c r="B485" s="583" t="s">
        <v>586</v>
      </c>
      <c r="C485" s="589">
        <v>154</v>
      </c>
      <c r="D485" s="554" t="s">
        <v>96</v>
      </c>
      <c r="E485" s="586" t="s">
        <v>1650</v>
      </c>
      <c r="F485" s="586" t="s">
        <v>346</v>
      </c>
      <c r="G485" s="554" t="s">
        <v>1653</v>
      </c>
      <c r="H485" s="587"/>
      <c r="I485" s="587" t="s">
        <v>690</v>
      </c>
      <c r="J485" s="583"/>
      <c r="K485" s="554" t="s">
        <v>3199</v>
      </c>
      <c r="L485" s="554" t="s">
        <v>1705</v>
      </c>
      <c r="M485" s="583" t="s">
        <v>849</v>
      </c>
      <c r="N485" s="583" t="s">
        <v>2993</v>
      </c>
      <c r="O485" s="583" t="s">
        <v>709</v>
      </c>
      <c r="P485" s="583"/>
      <c r="Q485" s="583" t="s">
        <v>365</v>
      </c>
      <c r="R485" s="611">
        <v>38</v>
      </c>
      <c r="S485" s="583"/>
      <c r="T485" s="611" t="s">
        <v>3834</v>
      </c>
      <c r="U485" s="583"/>
    </row>
    <row r="486" spans="1:21" ht="33" customHeight="1" x14ac:dyDescent="0.2">
      <c r="A486" s="590"/>
      <c r="B486" s="583" t="s">
        <v>586</v>
      </c>
      <c r="C486" s="589">
        <v>154</v>
      </c>
      <c r="D486" s="554" t="s">
        <v>96</v>
      </c>
      <c r="E486" s="586" t="s">
        <v>1651</v>
      </c>
      <c r="F486" s="586" t="s">
        <v>346</v>
      </c>
      <c r="G486" s="554" t="s">
        <v>1653</v>
      </c>
      <c r="H486" s="587"/>
      <c r="I486" s="587" t="s">
        <v>1024</v>
      </c>
      <c r="J486" s="583"/>
      <c r="K486" s="554" t="s">
        <v>1706</v>
      </c>
      <c r="L486" s="554" t="s">
        <v>1707</v>
      </c>
      <c r="M486" s="583" t="s">
        <v>849</v>
      </c>
      <c r="N486" s="583" t="s">
        <v>2993</v>
      </c>
      <c r="O486" s="583" t="s">
        <v>3200</v>
      </c>
      <c r="P486" s="583"/>
      <c r="Q486" s="583" t="s">
        <v>365</v>
      </c>
      <c r="R486" s="611">
        <v>1</v>
      </c>
      <c r="S486" s="583"/>
      <c r="T486" s="611" t="s">
        <v>3834</v>
      </c>
      <c r="U486" s="583"/>
    </row>
    <row r="487" spans="1:21" ht="33" customHeight="1" x14ac:dyDescent="0.2">
      <c r="A487" s="594"/>
      <c r="B487" s="583" t="s">
        <v>365</v>
      </c>
      <c r="C487" s="589">
        <v>154</v>
      </c>
      <c r="D487" s="554" t="s">
        <v>96</v>
      </c>
      <c r="E487" s="586" t="s">
        <v>1652</v>
      </c>
      <c r="F487" s="586" t="s">
        <v>346</v>
      </c>
      <c r="G487" s="554" t="s">
        <v>1653</v>
      </c>
      <c r="H487" s="587"/>
      <c r="I487" s="587" t="s">
        <v>1024</v>
      </c>
      <c r="J487" s="583"/>
      <c r="K487" s="554" t="s">
        <v>3201</v>
      </c>
      <c r="L487" s="554" t="s">
        <v>1708</v>
      </c>
      <c r="M487" s="583" t="s">
        <v>849</v>
      </c>
      <c r="N487" s="583" t="s">
        <v>2993</v>
      </c>
      <c r="O487" s="583" t="s">
        <v>709</v>
      </c>
      <c r="P487" s="611"/>
      <c r="Q487" s="583" t="s">
        <v>365</v>
      </c>
      <c r="R487" s="611">
        <v>2</v>
      </c>
      <c r="S487" s="583"/>
      <c r="T487" s="611" t="s">
        <v>3834</v>
      </c>
      <c r="U487" s="583"/>
    </row>
    <row r="488" spans="1:21" ht="33" customHeight="1" x14ac:dyDescent="0.2">
      <c r="A488" s="590"/>
      <c r="B488" s="583" t="s">
        <v>586</v>
      </c>
      <c r="C488" s="589">
        <v>155</v>
      </c>
      <c r="D488" s="554" t="s">
        <v>92</v>
      </c>
      <c r="E488" s="586" t="s">
        <v>1727</v>
      </c>
      <c r="F488" s="586" t="s">
        <v>346</v>
      </c>
      <c r="G488" s="554" t="s">
        <v>344</v>
      </c>
      <c r="H488" s="587"/>
      <c r="I488" s="587" t="s">
        <v>368</v>
      </c>
      <c r="J488" s="583"/>
      <c r="K488" s="554" t="s">
        <v>1866</v>
      </c>
      <c r="L488" s="554" t="s">
        <v>370</v>
      </c>
      <c r="M488" s="583" t="s">
        <v>2033</v>
      </c>
      <c r="N488" s="583" t="s">
        <v>2995</v>
      </c>
      <c r="O488" s="583" t="s">
        <v>2392</v>
      </c>
      <c r="P488" s="583" t="s">
        <v>3835</v>
      </c>
      <c r="Q488" s="583"/>
      <c r="R488" s="611">
        <v>15.3</v>
      </c>
      <c r="S488" s="583"/>
      <c r="T488" s="611" t="s">
        <v>3834</v>
      </c>
      <c r="U488" s="583"/>
    </row>
    <row r="489" spans="1:21" ht="33" customHeight="1" x14ac:dyDescent="0.2">
      <c r="A489" s="590"/>
      <c r="B489" s="583" t="s">
        <v>586</v>
      </c>
      <c r="C489" s="589">
        <v>155</v>
      </c>
      <c r="D489" s="554" t="s">
        <v>92</v>
      </c>
      <c r="E489" s="586" t="s">
        <v>1728</v>
      </c>
      <c r="F489" s="586" t="s">
        <v>346</v>
      </c>
      <c r="G489" s="554" t="s">
        <v>345</v>
      </c>
      <c r="H489" s="587"/>
      <c r="I489" s="587" t="s">
        <v>368</v>
      </c>
      <c r="J489" s="583"/>
      <c r="K489" s="554" t="s">
        <v>1866</v>
      </c>
      <c r="L489" s="554" t="s">
        <v>370</v>
      </c>
      <c r="M489" s="583" t="s">
        <v>2033</v>
      </c>
      <c r="N489" s="583" t="s">
        <v>2995</v>
      </c>
      <c r="O489" s="583" t="s">
        <v>2392</v>
      </c>
      <c r="P489" s="583" t="s">
        <v>3835</v>
      </c>
      <c r="Q489" s="583"/>
      <c r="R489" s="611">
        <v>138</v>
      </c>
      <c r="S489" s="583"/>
      <c r="T489" s="611" t="s">
        <v>3834</v>
      </c>
      <c r="U489" s="583"/>
    </row>
    <row r="490" spans="1:21" ht="33" customHeight="1" x14ac:dyDescent="0.2">
      <c r="A490" s="590"/>
      <c r="B490" s="583" t="s">
        <v>586</v>
      </c>
      <c r="C490" s="589">
        <v>155</v>
      </c>
      <c r="D490" s="554" t="s">
        <v>92</v>
      </c>
      <c r="E490" s="586" t="s">
        <v>1729</v>
      </c>
      <c r="F490" s="586" t="s">
        <v>346</v>
      </c>
      <c r="G490" s="554" t="s">
        <v>1857</v>
      </c>
      <c r="H490" s="587"/>
      <c r="I490" s="587" t="s">
        <v>368</v>
      </c>
      <c r="J490" s="583"/>
      <c r="K490" s="554" t="s">
        <v>1866</v>
      </c>
      <c r="L490" s="554" t="s">
        <v>370</v>
      </c>
      <c r="M490" s="583" t="s">
        <v>2033</v>
      </c>
      <c r="N490" s="583" t="s">
        <v>2995</v>
      </c>
      <c r="O490" s="583" t="s">
        <v>2392</v>
      </c>
      <c r="P490" s="583" t="s">
        <v>3835</v>
      </c>
      <c r="Q490" s="583"/>
      <c r="R490" s="611">
        <v>0.4</v>
      </c>
      <c r="S490" s="583"/>
      <c r="T490" s="611" t="s">
        <v>3834</v>
      </c>
      <c r="U490" s="583"/>
    </row>
    <row r="491" spans="1:21" ht="33" customHeight="1" x14ac:dyDescent="0.2">
      <c r="A491" s="590"/>
      <c r="B491" s="583" t="s">
        <v>586</v>
      </c>
      <c r="C491" s="589">
        <v>155</v>
      </c>
      <c r="D491" s="554" t="s">
        <v>92</v>
      </c>
      <c r="E491" s="586" t="s">
        <v>1730</v>
      </c>
      <c r="F491" s="586" t="s">
        <v>346</v>
      </c>
      <c r="G491" s="554" t="s">
        <v>1858</v>
      </c>
      <c r="H491" s="587"/>
      <c r="I491" s="587" t="s">
        <v>368</v>
      </c>
      <c r="J491" s="583"/>
      <c r="K491" s="554" t="s">
        <v>1866</v>
      </c>
      <c r="L491" s="554" t="s">
        <v>370</v>
      </c>
      <c r="M491" s="583" t="s">
        <v>2033</v>
      </c>
      <c r="N491" s="583" t="s">
        <v>2995</v>
      </c>
      <c r="O491" s="583" t="s">
        <v>2392</v>
      </c>
      <c r="P491" s="583" t="s">
        <v>3835</v>
      </c>
      <c r="Q491" s="583"/>
      <c r="R491" s="611">
        <v>1.4</v>
      </c>
      <c r="S491" s="583"/>
      <c r="T491" s="611" t="s">
        <v>3834</v>
      </c>
      <c r="U491" s="583"/>
    </row>
    <row r="492" spans="1:21" ht="33" customHeight="1" x14ac:dyDescent="0.2">
      <c r="A492" s="590"/>
      <c r="B492" s="583" t="s">
        <v>365</v>
      </c>
      <c r="C492" s="589">
        <v>155</v>
      </c>
      <c r="D492" s="554" t="s">
        <v>92</v>
      </c>
      <c r="E492" s="586" t="s">
        <v>1731</v>
      </c>
      <c r="F492" s="586" t="s">
        <v>346</v>
      </c>
      <c r="G492" s="554" t="s">
        <v>802</v>
      </c>
      <c r="H492" s="587"/>
      <c r="I492" s="587" t="s">
        <v>368</v>
      </c>
      <c r="J492" s="583"/>
      <c r="K492" s="554" t="s">
        <v>1866</v>
      </c>
      <c r="L492" s="554" t="s">
        <v>370</v>
      </c>
      <c r="M492" s="583" t="s">
        <v>2033</v>
      </c>
      <c r="N492" s="583" t="s">
        <v>2995</v>
      </c>
      <c r="O492" s="583" t="s">
        <v>2392</v>
      </c>
      <c r="P492" s="583" t="s">
        <v>3835</v>
      </c>
      <c r="Q492" s="583"/>
      <c r="R492" s="611">
        <v>7.2</v>
      </c>
      <c r="S492" s="583"/>
      <c r="T492" s="611" t="s">
        <v>3834</v>
      </c>
      <c r="U492" s="583"/>
    </row>
    <row r="493" spans="1:21" ht="33" customHeight="1" x14ac:dyDescent="0.2">
      <c r="A493" s="576" t="s">
        <v>281</v>
      </c>
      <c r="B493" s="583" t="s">
        <v>365</v>
      </c>
      <c r="C493" s="589">
        <v>155</v>
      </c>
      <c r="D493" s="554" t="s">
        <v>92</v>
      </c>
      <c r="E493" s="586" t="s">
        <v>1732</v>
      </c>
      <c r="F493" s="586" t="s">
        <v>342</v>
      </c>
      <c r="G493" s="554" t="s">
        <v>343</v>
      </c>
      <c r="H493" s="587"/>
      <c r="I493" s="587" t="s">
        <v>374</v>
      </c>
      <c r="J493" s="583"/>
      <c r="K493" s="554" t="s">
        <v>1532</v>
      </c>
      <c r="L493" s="554" t="s">
        <v>367</v>
      </c>
      <c r="M493" s="583" t="s">
        <v>2033</v>
      </c>
      <c r="N493" s="583" t="s">
        <v>2995</v>
      </c>
      <c r="O493" s="583" t="s">
        <v>2392</v>
      </c>
      <c r="P493" s="583" t="s">
        <v>3844</v>
      </c>
      <c r="Q493" s="583" t="s">
        <v>3845</v>
      </c>
      <c r="R493" s="611">
        <v>9.1999999999999993</v>
      </c>
      <c r="S493" s="583"/>
      <c r="T493" s="611" t="s">
        <v>3834</v>
      </c>
      <c r="U493" s="583"/>
    </row>
    <row r="494" spans="1:21" ht="33" customHeight="1" x14ac:dyDescent="0.2">
      <c r="A494" s="576" t="s">
        <v>281</v>
      </c>
      <c r="B494" s="583" t="s">
        <v>365</v>
      </c>
      <c r="C494" s="589">
        <v>155</v>
      </c>
      <c r="D494" s="554" t="s">
        <v>92</v>
      </c>
      <c r="E494" s="586" t="s">
        <v>1733</v>
      </c>
      <c r="F494" s="586" t="s">
        <v>342</v>
      </c>
      <c r="G494" s="554" t="s">
        <v>343</v>
      </c>
      <c r="H494" s="587"/>
      <c r="I494" s="587" t="s">
        <v>374</v>
      </c>
      <c r="J494" s="583"/>
      <c r="K494" s="554" t="s">
        <v>366</v>
      </c>
      <c r="L494" s="554" t="s">
        <v>367</v>
      </c>
      <c r="M494" s="583" t="s">
        <v>2033</v>
      </c>
      <c r="N494" s="583" t="s">
        <v>2993</v>
      </c>
      <c r="O494" s="583" t="s">
        <v>2392</v>
      </c>
      <c r="P494" s="583"/>
      <c r="Q494" s="583"/>
      <c r="R494" s="611">
        <v>9.1999999999999993</v>
      </c>
      <c r="S494" s="583"/>
      <c r="T494" s="611" t="s">
        <v>3834</v>
      </c>
      <c r="U494" s="583"/>
    </row>
    <row r="495" spans="1:21" ht="33" customHeight="1" x14ac:dyDescent="0.2">
      <c r="A495" s="590"/>
      <c r="B495" s="583" t="s">
        <v>586</v>
      </c>
      <c r="C495" s="589">
        <v>155</v>
      </c>
      <c r="D495" s="554" t="s">
        <v>92</v>
      </c>
      <c r="E495" s="586" t="s">
        <v>1734</v>
      </c>
      <c r="F495" s="586" t="s">
        <v>346</v>
      </c>
      <c r="G495" s="554" t="s">
        <v>963</v>
      </c>
      <c r="H495" s="587"/>
      <c r="I495" s="587" t="s">
        <v>374</v>
      </c>
      <c r="J495" s="583"/>
      <c r="K495" s="554" t="s">
        <v>1867</v>
      </c>
      <c r="L495" s="554" t="s">
        <v>396</v>
      </c>
      <c r="M495" s="583" t="s">
        <v>2033</v>
      </c>
      <c r="N495" s="583" t="s">
        <v>2993</v>
      </c>
      <c r="O495" s="583" t="s">
        <v>2392</v>
      </c>
      <c r="P495" s="583"/>
      <c r="Q495" s="583" t="s">
        <v>365</v>
      </c>
      <c r="R495" s="611">
        <v>0.5</v>
      </c>
      <c r="S495" s="583"/>
      <c r="T495" s="611" t="s">
        <v>3834</v>
      </c>
      <c r="U495" s="583"/>
    </row>
    <row r="496" spans="1:21" ht="33" customHeight="1" x14ac:dyDescent="0.2">
      <c r="A496" s="590"/>
      <c r="B496" s="583" t="s">
        <v>586</v>
      </c>
      <c r="C496" s="589">
        <v>155</v>
      </c>
      <c r="D496" s="554" t="s">
        <v>92</v>
      </c>
      <c r="E496" s="586" t="s">
        <v>1735</v>
      </c>
      <c r="F496" s="586" t="s">
        <v>346</v>
      </c>
      <c r="G496" s="554" t="s">
        <v>344</v>
      </c>
      <c r="H496" s="587"/>
      <c r="I496" s="587" t="s">
        <v>374</v>
      </c>
      <c r="J496" s="583"/>
      <c r="K496" s="554" t="s">
        <v>1867</v>
      </c>
      <c r="L496" s="554" t="s">
        <v>1868</v>
      </c>
      <c r="M496" s="583" t="s">
        <v>2033</v>
      </c>
      <c r="N496" s="583" t="s">
        <v>2993</v>
      </c>
      <c r="O496" s="583" t="s">
        <v>2392</v>
      </c>
      <c r="P496" s="583"/>
      <c r="Q496" s="583" t="s">
        <v>365</v>
      </c>
      <c r="R496" s="611">
        <v>3</v>
      </c>
      <c r="S496" s="583"/>
      <c r="T496" s="611" t="s">
        <v>3834</v>
      </c>
      <c r="U496" s="583"/>
    </row>
    <row r="497" spans="1:21" ht="33" customHeight="1" x14ac:dyDescent="0.2">
      <c r="A497" s="590"/>
      <c r="B497" s="583" t="s">
        <v>586</v>
      </c>
      <c r="C497" s="589">
        <v>155</v>
      </c>
      <c r="D497" s="554" t="s">
        <v>92</v>
      </c>
      <c r="E497" s="586" t="s">
        <v>1736</v>
      </c>
      <c r="F497" s="586" t="s">
        <v>346</v>
      </c>
      <c r="G497" s="554" t="s">
        <v>345</v>
      </c>
      <c r="H497" s="587"/>
      <c r="I497" s="587" t="s">
        <v>374</v>
      </c>
      <c r="J497" s="583"/>
      <c r="K497" s="554" t="s">
        <v>1867</v>
      </c>
      <c r="L497" s="554" t="s">
        <v>1869</v>
      </c>
      <c r="M497" s="583" t="s">
        <v>2033</v>
      </c>
      <c r="N497" s="583" t="s">
        <v>2993</v>
      </c>
      <c r="O497" s="583" t="s">
        <v>2392</v>
      </c>
      <c r="P497" s="583"/>
      <c r="Q497" s="583" t="s">
        <v>365</v>
      </c>
      <c r="R497" s="611">
        <v>5.3</v>
      </c>
      <c r="S497" s="583"/>
      <c r="T497" s="611" t="s">
        <v>3834</v>
      </c>
      <c r="U497" s="583"/>
    </row>
    <row r="498" spans="1:21" ht="33" customHeight="1" x14ac:dyDescent="0.2">
      <c r="A498" s="590"/>
      <c r="B498" s="583" t="s">
        <v>586</v>
      </c>
      <c r="C498" s="589">
        <v>155</v>
      </c>
      <c r="D498" s="554" t="s">
        <v>92</v>
      </c>
      <c r="E498" s="586" t="s">
        <v>1737</v>
      </c>
      <c r="F498" s="586" t="s">
        <v>346</v>
      </c>
      <c r="G498" s="554" t="s">
        <v>3202</v>
      </c>
      <c r="H498" s="587"/>
      <c r="I498" s="587" t="s">
        <v>374</v>
      </c>
      <c r="J498" s="583"/>
      <c r="K498" s="554" t="s">
        <v>1867</v>
      </c>
      <c r="L498" s="554" t="s">
        <v>981</v>
      </c>
      <c r="M498" s="583" t="s">
        <v>2033</v>
      </c>
      <c r="N498" s="583" t="s">
        <v>2993</v>
      </c>
      <c r="O498" s="583" t="s">
        <v>2392</v>
      </c>
      <c r="P498" s="583"/>
      <c r="Q498" s="583" t="s">
        <v>365</v>
      </c>
      <c r="R498" s="611">
        <v>2.5</v>
      </c>
      <c r="S498" s="583"/>
      <c r="T498" s="611" t="s">
        <v>3834</v>
      </c>
      <c r="U498" s="583"/>
    </row>
    <row r="499" spans="1:21" ht="33" customHeight="1" x14ac:dyDescent="0.2">
      <c r="A499" s="583" t="s">
        <v>1709</v>
      </c>
      <c r="B499" s="653" t="s">
        <v>586</v>
      </c>
      <c r="C499" s="654">
        <v>155</v>
      </c>
      <c r="D499" s="655" t="s">
        <v>92</v>
      </c>
      <c r="E499" s="656" t="s">
        <v>1738</v>
      </c>
      <c r="F499" s="657" t="s">
        <v>353</v>
      </c>
      <c r="G499" s="554"/>
      <c r="H499" s="658" t="s">
        <v>360</v>
      </c>
      <c r="I499" s="658" t="s">
        <v>881</v>
      </c>
      <c r="J499" s="653"/>
      <c r="K499" s="554" t="s">
        <v>1870</v>
      </c>
      <c r="L499" s="659" t="s">
        <v>1871</v>
      </c>
      <c r="M499" s="583" t="s">
        <v>2033</v>
      </c>
      <c r="N499" s="583" t="s">
        <v>2993</v>
      </c>
      <c r="O499" s="660" t="s">
        <v>3203</v>
      </c>
      <c r="P499" s="748"/>
      <c r="Q499" s="749" t="s">
        <v>365</v>
      </c>
      <c r="R499" s="748">
        <v>1</v>
      </c>
      <c r="S499" s="749"/>
      <c r="T499" s="748" t="s">
        <v>3843</v>
      </c>
      <c r="U499" s="749"/>
    </row>
    <row r="500" spans="1:21" ht="33" customHeight="1" x14ac:dyDescent="0.2">
      <c r="A500" s="590"/>
      <c r="B500" s="583" t="s">
        <v>586</v>
      </c>
      <c r="C500" s="589">
        <v>155</v>
      </c>
      <c r="D500" s="554" t="s">
        <v>92</v>
      </c>
      <c r="E500" s="586" t="s">
        <v>1740</v>
      </c>
      <c r="F500" s="586" t="s">
        <v>346</v>
      </c>
      <c r="G500" s="554" t="s">
        <v>3204</v>
      </c>
      <c r="H500" s="587"/>
      <c r="I500" s="587" t="s">
        <v>379</v>
      </c>
      <c r="J500" s="583"/>
      <c r="K500" s="554" t="s">
        <v>380</v>
      </c>
      <c r="L500" s="554" t="s">
        <v>381</v>
      </c>
      <c r="M500" s="583" t="s">
        <v>2033</v>
      </c>
      <c r="N500" s="583" t="s">
        <v>2995</v>
      </c>
      <c r="O500" s="583" t="s">
        <v>462</v>
      </c>
      <c r="P500" s="583" t="s">
        <v>3835</v>
      </c>
      <c r="Q500" s="583" t="s">
        <v>3841</v>
      </c>
      <c r="R500" s="611"/>
      <c r="S500" s="583"/>
      <c r="T500" s="611" t="s">
        <v>3842</v>
      </c>
      <c r="U500" s="583"/>
    </row>
    <row r="501" spans="1:21" ht="33" customHeight="1" x14ac:dyDescent="0.2">
      <c r="A501" s="576" t="s">
        <v>1710</v>
      </c>
      <c r="B501" s="622" t="s">
        <v>365</v>
      </c>
      <c r="C501" s="595">
        <v>155</v>
      </c>
      <c r="D501" s="608" t="s">
        <v>92</v>
      </c>
      <c r="E501" s="586" t="s">
        <v>1741</v>
      </c>
      <c r="F501" s="609" t="s">
        <v>353</v>
      </c>
      <c r="G501" s="364"/>
      <c r="H501" s="365"/>
      <c r="I501" s="609" t="s">
        <v>382</v>
      </c>
      <c r="J501" s="622"/>
      <c r="K501" s="608" t="s">
        <v>383</v>
      </c>
      <c r="L501" s="608" t="s">
        <v>998</v>
      </c>
      <c r="M501" s="583" t="s">
        <v>2033</v>
      </c>
      <c r="N501" s="583" t="s">
        <v>2995</v>
      </c>
      <c r="O501" s="583" t="s">
        <v>462</v>
      </c>
      <c r="P501" s="611" t="s">
        <v>3835</v>
      </c>
      <c r="Q501" s="576" t="s">
        <v>3841</v>
      </c>
      <c r="R501" s="590">
        <v>1</v>
      </c>
      <c r="S501" s="622"/>
      <c r="T501" s="651" t="s">
        <v>3843</v>
      </c>
      <c r="U501" s="576"/>
    </row>
    <row r="502" spans="1:21" ht="33" customHeight="1" x14ac:dyDescent="0.2">
      <c r="A502" s="576" t="s">
        <v>1710</v>
      </c>
      <c r="B502" s="622" t="s">
        <v>365</v>
      </c>
      <c r="C502" s="595">
        <v>155</v>
      </c>
      <c r="D502" s="608" t="s">
        <v>92</v>
      </c>
      <c r="E502" s="586" t="s">
        <v>1742</v>
      </c>
      <c r="F502" s="609" t="s">
        <v>353</v>
      </c>
      <c r="G502" s="364"/>
      <c r="H502" s="365"/>
      <c r="I502" s="609" t="s">
        <v>382</v>
      </c>
      <c r="J502" s="622"/>
      <c r="K502" s="608" t="s">
        <v>1872</v>
      </c>
      <c r="L502" s="608" t="s">
        <v>998</v>
      </c>
      <c r="M502" s="583" t="s">
        <v>2033</v>
      </c>
      <c r="N502" s="583" t="s">
        <v>2995</v>
      </c>
      <c r="O502" s="583" t="s">
        <v>462</v>
      </c>
      <c r="P502" s="611" t="s">
        <v>3835</v>
      </c>
      <c r="Q502" s="576" t="s">
        <v>3841</v>
      </c>
      <c r="R502" s="590">
        <v>1</v>
      </c>
      <c r="S502" s="622"/>
      <c r="T502" s="651" t="s">
        <v>3843</v>
      </c>
      <c r="U502" s="576"/>
    </row>
    <row r="503" spans="1:21" ht="33" customHeight="1" x14ac:dyDescent="0.2">
      <c r="A503" s="576" t="s">
        <v>1710</v>
      </c>
      <c r="B503" s="622" t="s">
        <v>365</v>
      </c>
      <c r="C503" s="595">
        <v>155</v>
      </c>
      <c r="D503" s="608" t="s">
        <v>92</v>
      </c>
      <c r="E503" s="586" t="s">
        <v>1743</v>
      </c>
      <c r="F503" s="609" t="s">
        <v>353</v>
      </c>
      <c r="G503" s="364"/>
      <c r="H503" s="365"/>
      <c r="I503" s="609" t="s">
        <v>382</v>
      </c>
      <c r="J503" s="622"/>
      <c r="K503" s="608" t="s">
        <v>1873</v>
      </c>
      <c r="L503" s="608" t="s">
        <v>998</v>
      </c>
      <c r="M503" s="583" t="s">
        <v>2033</v>
      </c>
      <c r="N503" s="583" t="s">
        <v>2995</v>
      </c>
      <c r="O503" s="583" t="s">
        <v>2392</v>
      </c>
      <c r="P503" s="611" t="s">
        <v>3835</v>
      </c>
      <c r="Q503" s="583" t="s">
        <v>3841</v>
      </c>
      <c r="R503" s="594">
        <v>1</v>
      </c>
      <c r="S503" s="599"/>
      <c r="T503" s="611" t="s">
        <v>3843</v>
      </c>
      <c r="U503" s="583"/>
    </row>
    <row r="504" spans="1:21" ht="33" customHeight="1" x14ac:dyDescent="0.2">
      <c r="A504" s="583" t="s">
        <v>1711</v>
      </c>
      <c r="B504" s="653" t="s">
        <v>586</v>
      </c>
      <c r="C504" s="654">
        <v>155</v>
      </c>
      <c r="D504" s="655" t="s">
        <v>92</v>
      </c>
      <c r="E504" s="656" t="s">
        <v>1744</v>
      </c>
      <c r="F504" s="586" t="s">
        <v>349</v>
      </c>
      <c r="G504" s="554" t="s">
        <v>3205</v>
      </c>
      <c r="H504" s="658"/>
      <c r="I504" s="661" t="s">
        <v>389</v>
      </c>
      <c r="J504" s="653"/>
      <c r="K504" s="554" t="s">
        <v>1874</v>
      </c>
      <c r="L504" s="655" t="s">
        <v>1875</v>
      </c>
      <c r="M504" s="583" t="s">
        <v>2033</v>
      </c>
      <c r="N504" s="583" t="s">
        <v>2995</v>
      </c>
      <c r="O504" s="662" t="s">
        <v>3206</v>
      </c>
      <c r="P504" s="583" t="s">
        <v>3835</v>
      </c>
      <c r="Q504" s="749"/>
      <c r="R504" s="748">
        <v>1</v>
      </c>
      <c r="S504" s="749"/>
      <c r="T504" s="662" t="s">
        <v>3843</v>
      </c>
      <c r="U504" s="653"/>
    </row>
    <row r="505" spans="1:21" ht="33" customHeight="1" x14ac:dyDescent="0.2">
      <c r="A505" s="576" t="s">
        <v>1712</v>
      </c>
      <c r="B505" s="622" t="s">
        <v>586</v>
      </c>
      <c r="C505" s="595">
        <v>155</v>
      </c>
      <c r="D505" s="364" t="s">
        <v>92</v>
      </c>
      <c r="E505" s="596" t="s">
        <v>1745</v>
      </c>
      <c r="F505" s="365" t="s">
        <v>353</v>
      </c>
      <c r="G505" s="364" t="s">
        <v>345</v>
      </c>
      <c r="H505" s="365" t="s">
        <v>360</v>
      </c>
      <c r="I505" s="365" t="s">
        <v>389</v>
      </c>
      <c r="J505" s="622"/>
      <c r="K505" s="364" t="s">
        <v>1876</v>
      </c>
      <c r="L505" s="663" t="s">
        <v>1877</v>
      </c>
      <c r="M505" s="590" t="s">
        <v>2033</v>
      </c>
      <c r="N505" s="583" t="s">
        <v>2995</v>
      </c>
      <c r="O505" s="583" t="s">
        <v>2392</v>
      </c>
      <c r="P505" s="583" t="s">
        <v>3835</v>
      </c>
      <c r="Q505" s="576"/>
      <c r="R505" s="590">
        <v>12.5</v>
      </c>
      <c r="S505" s="622"/>
      <c r="T505" s="651" t="s">
        <v>3834</v>
      </c>
      <c r="U505" s="576"/>
    </row>
    <row r="506" spans="1:21" ht="33" customHeight="1" x14ac:dyDescent="0.2">
      <c r="A506" s="583" t="s">
        <v>1711</v>
      </c>
      <c r="B506" s="653" t="s">
        <v>365</v>
      </c>
      <c r="C506" s="654">
        <v>155</v>
      </c>
      <c r="D506" s="655" t="s">
        <v>92</v>
      </c>
      <c r="E506" s="656" t="s">
        <v>1746</v>
      </c>
      <c r="F506" s="664" t="s">
        <v>342</v>
      </c>
      <c r="G506" s="554" t="s">
        <v>3207</v>
      </c>
      <c r="H506" s="658"/>
      <c r="I506" s="658" t="s">
        <v>626</v>
      </c>
      <c r="J506" s="653"/>
      <c r="K506" s="554" t="s">
        <v>1878</v>
      </c>
      <c r="L506" s="655" t="s">
        <v>1879</v>
      </c>
      <c r="M506" s="583" t="s">
        <v>2033</v>
      </c>
      <c r="N506" s="583" t="s">
        <v>2993</v>
      </c>
      <c r="O506" s="662" t="s">
        <v>3074</v>
      </c>
      <c r="P506" s="748"/>
      <c r="Q506" s="749"/>
      <c r="R506" s="748">
        <v>2</v>
      </c>
      <c r="S506" s="749"/>
      <c r="T506" s="662" t="s">
        <v>3834</v>
      </c>
      <c r="U506" s="653"/>
    </row>
    <row r="507" spans="1:21" ht="33" customHeight="1" x14ac:dyDescent="0.2">
      <c r="A507" s="583" t="s">
        <v>1711</v>
      </c>
      <c r="B507" s="653" t="s">
        <v>365</v>
      </c>
      <c r="C507" s="654">
        <v>155</v>
      </c>
      <c r="D507" s="655" t="s">
        <v>92</v>
      </c>
      <c r="E507" s="656" t="s">
        <v>1747</v>
      </c>
      <c r="F507" s="664" t="s">
        <v>342</v>
      </c>
      <c r="G507" s="554" t="s">
        <v>343</v>
      </c>
      <c r="H507" s="658"/>
      <c r="I507" s="658" t="s">
        <v>626</v>
      </c>
      <c r="J507" s="653"/>
      <c r="K507" s="554" t="s">
        <v>1878</v>
      </c>
      <c r="L507" s="655" t="s">
        <v>1880</v>
      </c>
      <c r="M507" s="583" t="s">
        <v>2033</v>
      </c>
      <c r="N507" s="583" t="s">
        <v>2995</v>
      </c>
      <c r="O507" s="662" t="s">
        <v>3074</v>
      </c>
      <c r="P507" s="583" t="s">
        <v>3835</v>
      </c>
      <c r="Q507" s="749"/>
      <c r="R507" s="748">
        <v>2</v>
      </c>
      <c r="S507" s="749"/>
      <c r="T507" s="662" t="s">
        <v>3834</v>
      </c>
      <c r="U507" s="653"/>
    </row>
    <row r="508" spans="1:21" ht="33" customHeight="1" x14ac:dyDescent="0.2">
      <c r="A508" s="583" t="s">
        <v>1711</v>
      </c>
      <c r="B508" s="653" t="s">
        <v>586</v>
      </c>
      <c r="C508" s="654">
        <v>155</v>
      </c>
      <c r="D508" s="655" t="s">
        <v>92</v>
      </c>
      <c r="E508" s="656" t="s">
        <v>1748</v>
      </c>
      <c r="F508" s="586" t="s">
        <v>349</v>
      </c>
      <c r="G508" s="554" t="s">
        <v>344</v>
      </c>
      <c r="H508" s="658"/>
      <c r="I508" s="658" t="s">
        <v>394</v>
      </c>
      <c r="J508" s="653"/>
      <c r="K508" s="554" t="s">
        <v>1881</v>
      </c>
      <c r="L508" s="655" t="s">
        <v>1882</v>
      </c>
      <c r="M508" s="583" t="s">
        <v>2033</v>
      </c>
      <c r="N508" s="583" t="s">
        <v>2993</v>
      </c>
      <c r="O508" s="662" t="s">
        <v>2392</v>
      </c>
      <c r="P508" s="748"/>
      <c r="Q508" s="749" t="s">
        <v>365</v>
      </c>
      <c r="R508" s="748">
        <v>1</v>
      </c>
      <c r="S508" s="749"/>
      <c r="T508" s="662" t="s">
        <v>3843</v>
      </c>
      <c r="U508" s="749"/>
    </row>
    <row r="509" spans="1:21" ht="33" customHeight="1" x14ac:dyDescent="0.2">
      <c r="A509" s="590"/>
      <c r="B509" s="583" t="s">
        <v>586</v>
      </c>
      <c r="C509" s="589">
        <v>155</v>
      </c>
      <c r="D509" s="554" t="s">
        <v>92</v>
      </c>
      <c r="E509" s="586" t="s">
        <v>1749</v>
      </c>
      <c r="F509" s="586" t="s">
        <v>346</v>
      </c>
      <c r="G509" s="554" t="s">
        <v>3208</v>
      </c>
      <c r="H509" s="587"/>
      <c r="I509" s="587" t="s">
        <v>394</v>
      </c>
      <c r="J509" s="583"/>
      <c r="K509" s="554" t="s">
        <v>1883</v>
      </c>
      <c r="L509" s="554" t="s">
        <v>1884</v>
      </c>
      <c r="M509" s="583" t="s">
        <v>2033</v>
      </c>
      <c r="N509" s="583" t="s">
        <v>2993</v>
      </c>
      <c r="O509" s="583" t="s">
        <v>3209</v>
      </c>
      <c r="P509" s="611"/>
      <c r="Q509" s="583"/>
      <c r="R509" s="611">
        <v>1</v>
      </c>
      <c r="S509" s="583"/>
      <c r="T509" s="611" t="s">
        <v>3843</v>
      </c>
      <c r="U509" s="583"/>
    </row>
    <row r="510" spans="1:21" ht="33" customHeight="1" x14ac:dyDescent="0.2">
      <c r="A510" s="576" t="s">
        <v>281</v>
      </c>
      <c r="B510" s="583" t="s">
        <v>586</v>
      </c>
      <c r="C510" s="589">
        <v>155</v>
      </c>
      <c r="D510" s="554" t="s">
        <v>92</v>
      </c>
      <c r="E510" s="586" t="s">
        <v>1750</v>
      </c>
      <c r="F510" s="586" t="s">
        <v>349</v>
      </c>
      <c r="G510" s="554" t="s">
        <v>344</v>
      </c>
      <c r="H510" s="587"/>
      <c r="I510" s="587" t="s">
        <v>394</v>
      </c>
      <c r="J510" s="583"/>
      <c r="K510" s="554" t="s">
        <v>1885</v>
      </c>
      <c r="L510" s="554" t="s">
        <v>1886</v>
      </c>
      <c r="M510" s="583" t="s">
        <v>2033</v>
      </c>
      <c r="N510" s="583" t="s">
        <v>2995</v>
      </c>
      <c r="O510" s="583" t="s">
        <v>2392</v>
      </c>
      <c r="P510" s="583" t="s">
        <v>3836</v>
      </c>
      <c r="Q510" s="583" t="s">
        <v>3837</v>
      </c>
      <c r="R510" s="611">
        <v>1</v>
      </c>
      <c r="S510" s="583"/>
      <c r="T510" s="611" t="s">
        <v>3834</v>
      </c>
      <c r="U510" s="583"/>
    </row>
    <row r="511" spans="1:21" ht="33" customHeight="1" x14ac:dyDescent="0.2">
      <c r="A511" s="576" t="s">
        <v>281</v>
      </c>
      <c r="B511" s="583" t="s">
        <v>586</v>
      </c>
      <c r="C511" s="589">
        <v>155</v>
      </c>
      <c r="D511" s="554" t="s">
        <v>92</v>
      </c>
      <c r="E511" s="586" t="s">
        <v>1751</v>
      </c>
      <c r="F511" s="586" t="s">
        <v>349</v>
      </c>
      <c r="G511" s="554" t="s">
        <v>344</v>
      </c>
      <c r="H511" s="587"/>
      <c r="I511" s="587" t="s">
        <v>394</v>
      </c>
      <c r="J511" s="583"/>
      <c r="K511" s="554" t="s">
        <v>1887</v>
      </c>
      <c r="L511" s="554" t="s">
        <v>835</v>
      </c>
      <c r="M511" s="583" t="s">
        <v>2033</v>
      </c>
      <c r="N511" s="583" t="s">
        <v>2993</v>
      </c>
      <c r="O511" s="583" t="s">
        <v>2392</v>
      </c>
      <c r="P511" s="748"/>
      <c r="Q511" s="583" t="s">
        <v>365</v>
      </c>
      <c r="R511" s="611">
        <v>1</v>
      </c>
      <c r="S511" s="583" t="s">
        <v>3866</v>
      </c>
      <c r="T511" s="611" t="s">
        <v>3843</v>
      </c>
      <c r="U511" s="583" t="s">
        <v>3866</v>
      </c>
    </row>
    <row r="512" spans="1:21" ht="33" customHeight="1" x14ac:dyDescent="0.2">
      <c r="A512" s="590"/>
      <c r="B512" s="583" t="s">
        <v>586</v>
      </c>
      <c r="C512" s="589">
        <v>155</v>
      </c>
      <c r="D512" s="554" t="s">
        <v>92</v>
      </c>
      <c r="E512" s="586" t="s">
        <v>1752</v>
      </c>
      <c r="F512" s="586" t="s">
        <v>346</v>
      </c>
      <c r="G512" s="554" t="s">
        <v>963</v>
      </c>
      <c r="H512" s="587"/>
      <c r="I512" s="587" t="s">
        <v>394</v>
      </c>
      <c r="J512" s="583"/>
      <c r="K512" s="554" t="s">
        <v>1086</v>
      </c>
      <c r="L512" s="554" t="s">
        <v>1888</v>
      </c>
      <c r="M512" s="583" t="s">
        <v>2033</v>
      </c>
      <c r="N512" s="583" t="s">
        <v>2993</v>
      </c>
      <c r="O512" s="583" t="s">
        <v>2034</v>
      </c>
      <c r="P512" s="583"/>
      <c r="Q512" s="583"/>
      <c r="R512" s="611">
        <v>1</v>
      </c>
      <c r="S512" s="583"/>
      <c r="T512" s="611" t="s">
        <v>3842</v>
      </c>
      <c r="U512" s="583"/>
    </row>
    <row r="513" spans="1:21" ht="33" customHeight="1" x14ac:dyDescent="0.2">
      <c r="A513" s="590"/>
      <c r="B513" s="583" t="s">
        <v>586</v>
      </c>
      <c r="C513" s="589">
        <v>155</v>
      </c>
      <c r="D513" s="554" t="s">
        <v>92</v>
      </c>
      <c r="E513" s="586" t="s">
        <v>1753</v>
      </c>
      <c r="F513" s="586" t="s">
        <v>346</v>
      </c>
      <c r="G513" s="554" t="s">
        <v>3210</v>
      </c>
      <c r="H513" s="587"/>
      <c r="I513" s="587" t="s">
        <v>394</v>
      </c>
      <c r="J513" s="583"/>
      <c r="K513" s="554" t="s">
        <v>1889</v>
      </c>
      <c r="L513" s="554" t="s">
        <v>1890</v>
      </c>
      <c r="M513" s="583" t="s">
        <v>2033</v>
      </c>
      <c r="N513" s="583" t="s">
        <v>2993</v>
      </c>
      <c r="O513" s="583" t="s">
        <v>2392</v>
      </c>
      <c r="P513" s="583"/>
      <c r="Q513" s="583"/>
      <c r="R513" s="611">
        <v>1000</v>
      </c>
      <c r="S513" s="583"/>
      <c r="T513" s="611" t="s">
        <v>3846</v>
      </c>
      <c r="U513" s="583"/>
    </row>
    <row r="514" spans="1:21" ht="33" customHeight="1" x14ac:dyDescent="0.2">
      <c r="A514" s="590"/>
      <c r="B514" s="583" t="s">
        <v>586</v>
      </c>
      <c r="C514" s="589">
        <v>155</v>
      </c>
      <c r="D514" s="554" t="s">
        <v>92</v>
      </c>
      <c r="E514" s="586" t="s">
        <v>1754</v>
      </c>
      <c r="F514" s="586" t="s">
        <v>346</v>
      </c>
      <c r="G514" s="554" t="s">
        <v>3211</v>
      </c>
      <c r="H514" s="587"/>
      <c r="I514" s="587" t="s">
        <v>394</v>
      </c>
      <c r="J514" s="583"/>
      <c r="K514" s="554" t="s">
        <v>1891</v>
      </c>
      <c r="L514" s="554" t="s">
        <v>410</v>
      </c>
      <c r="M514" s="583" t="s">
        <v>2033</v>
      </c>
      <c r="N514" s="583" t="s">
        <v>2993</v>
      </c>
      <c r="O514" s="583" t="s">
        <v>2034</v>
      </c>
      <c r="P514" s="583"/>
      <c r="Q514" s="583"/>
      <c r="R514" s="611">
        <v>1</v>
      </c>
      <c r="S514" s="583"/>
      <c r="T514" s="611" t="s">
        <v>3842</v>
      </c>
      <c r="U514" s="583"/>
    </row>
    <row r="515" spans="1:21" ht="33" customHeight="1" x14ac:dyDescent="0.2">
      <c r="A515" s="576" t="s">
        <v>1713</v>
      </c>
      <c r="B515" s="622" t="s">
        <v>586</v>
      </c>
      <c r="C515" s="595">
        <v>155</v>
      </c>
      <c r="D515" s="364" t="s">
        <v>92</v>
      </c>
      <c r="E515" s="596" t="s">
        <v>1755</v>
      </c>
      <c r="F515" s="365" t="s">
        <v>349</v>
      </c>
      <c r="G515" s="364" t="s">
        <v>1857</v>
      </c>
      <c r="H515" s="365"/>
      <c r="I515" s="365" t="s">
        <v>394</v>
      </c>
      <c r="J515" s="622"/>
      <c r="K515" s="364" t="s">
        <v>1892</v>
      </c>
      <c r="L515" s="364" t="s">
        <v>1893</v>
      </c>
      <c r="M515" s="590" t="s">
        <v>2033</v>
      </c>
      <c r="N515" s="583" t="s">
        <v>2993</v>
      </c>
      <c r="O515" s="599" t="s">
        <v>2392</v>
      </c>
      <c r="P515" s="622"/>
      <c r="Q515" s="622"/>
      <c r="R515" s="590">
        <v>1</v>
      </c>
      <c r="S515" s="622"/>
      <c r="T515" s="590" t="s">
        <v>3843</v>
      </c>
      <c r="U515" s="622"/>
    </row>
    <row r="516" spans="1:21" ht="33" customHeight="1" x14ac:dyDescent="0.2">
      <c r="A516" s="583" t="s">
        <v>1711</v>
      </c>
      <c r="B516" s="653" t="s">
        <v>586</v>
      </c>
      <c r="C516" s="654">
        <v>155</v>
      </c>
      <c r="D516" s="655" t="s">
        <v>92</v>
      </c>
      <c r="E516" s="656" t="s">
        <v>1756</v>
      </c>
      <c r="F516" s="657" t="s">
        <v>353</v>
      </c>
      <c r="G516" s="554"/>
      <c r="H516" s="658" t="s">
        <v>360</v>
      </c>
      <c r="I516" s="658" t="s">
        <v>517</v>
      </c>
      <c r="J516" s="653"/>
      <c r="K516" s="554" t="s">
        <v>1894</v>
      </c>
      <c r="L516" s="655" t="s">
        <v>1895</v>
      </c>
      <c r="M516" s="583" t="s">
        <v>2033</v>
      </c>
      <c r="N516" s="583" t="s">
        <v>2993</v>
      </c>
      <c r="O516" s="583" t="s">
        <v>2035</v>
      </c>
      <c r="P516" s="748"/>
      <c r="Q516" s="749"/>
      <c r="R516" s="748">
        <v>20</v>
      </c>
      <c r="S516" s="749"/>
      <c r="T516" s="748" t="s">
        <v>3843</v>
      </c>
      <c r="U516" s="749"/>
    </row>
    <row r="517" spans="1:21" ht="33" customHeight="1" x14ac:dyDescent="0.2">
      <c r="A517" s="583" t="s">
        <v>1711</v>
      </c>
      <c r="B517" s="653" t="s">
        <v>586</v>
      </c>
      <c r="C517" s="654">
        <v>155</v>
      </c>
      <c r="D517" s="655" t="s">
        <v>92</v>
      </c>
      <c r="E517" s="656" t="s">
        <v>1757</v>
      </c>
      <c r="F517" s="586" t="s">
        <v>349</v>
      </c>
      <c r="G517" s="554" t="s">
        <v>3212</v>
      </c>
      <c r="H517" s="658"/>
      <c r="I517" s="658" t="s">
        <v>517</v>
      </c>
      <c r="J517" s="653"/>
      <c r="K517" s="554" t="s">
        <v>1896</v>
      </c>
      <c r="L517" s="655" t="s">
        <v>1897</v>
      </c>
      <c r="M517" s="583" t="s">
        <v>2033</v>
      </c>
      <c r="N517" s="583" t="s">
        <v>2993</v>
      </c>
      <c r="O517" s="662" t="s">
        <v>3213</v>
      </c>
      <c r="P517" s="748"/>
      <c r="Q517" s="749" t="s">
        <v>365</v>
      </c>
      <c r="R517" s="748">
        <v>2</v>
      </c>
      <c r="S517" s="749"/>
      <c r="T517" s="748" t="s">
        <v>3843</v>
      </c>
      <c r="U517" s="749"/>
    </row>
    <row r="518" spans="1:21" ht="33" customHeight="1" x14ac:dyDescent="0.2">
      <c r="A518" s="583" t="s">
        <v>1711</v>
      </c>
      <c r="B518" s="653" t="s">
        <v>586</v>
      </c>
      <c r="C518" s="654">
        <v>155</v>
      </c>
      <c r="D518" s="655" t="s">
        <v>92</v>
      </c>
      <c r="E518" s="656" t="s">
        <v>1758</v>
      </c>
      <c r="F518" s="586" t="s">
        <v>349</v>
      </c>
      <c r="G518" s="554" t="s">
        <v>3214</v>
      </c>
      <c r="H518" s="658"/>
      <c r="I518" s="658" t="s">
        <v>517</v>
      </c>
      <c r="J518" s="653"/>
      <c r="K518" s="554" t="s">
        <v>1896</v>
      </c>
      <c r="L518" s="655" t="s">
        <v>1898</v>
      </c>
      <c r="M518" s="583" t="s">
        <v>2033</v>
      </c>
      <c r="N518" s="583" t="s">
        <v>2993</v>
      </c>
      <c r="O518" s="662" t="s">
        <v>2392</v>
      </c>
      <c r="P518" s="748"/>
      <c r="Q518" s="749" t="s">
        <v>365</v>
      </c>
      <c r="R518" s="748">
        <v>4</v>
      </c>
      <c r="S518" s="749"/>
      <c r="T518" s="748" t="s">
        <v>3843</v>
      </c>
      <c r="U518" s="749"/>
    </row>
    <row r="519" spans="1:21" ht="33" customHeight="1" x14ac:dyDescent="0.2">
      <c r="A519" s="583" t="s">
        <v>1711</v>
      </c>
      <c r="B519" s="653" t="s">
        <v>586</v>
      </c>
      <c r="C519" s="654">
        <v>155</v>
      </c>
      <c r="D519" s="655" t="s">
        <v>92</v>
      </c>
      <c r="E519" s="656" t="s">
        <v>1759</v>
      </c>
      <c r="F519" s="657" t="s">
        <v>353</v>
      </c>
      <c r="G519" s="554"/>
      <c r="H519" s="658" t="s">
        <v>360</v>
      </c>
      <c r="I519" s="658" t="s">
        <v>1899</v>
      </c>
      <c r="J519" s="653"/>
      <c r="K519" s="554" t="s">
        <v>1878</v>
      </c>
      <c r="L519" s="655" t="s">
        <v>1900</v>
      </c>
      <c r="M519" s="583" t="s">
        <v>2033</v>
      </c>
      <c r="N519" s="583" t="s">
        <v>2993</v>
      </c>
      <c r="O519" s="662" t="s">
        <v>3203</v>
      </c>
      <c r="P519" s="748"/>
      <c r="Q519" s="749" t="s">
        <v>365</v>
      </c>
      <c r="R519" s="748">
        <v>5</v>
      </c>
      <c r="S519" s="749"/>
      <c r="T519" s="748" t="s">
        <v>3843</v>
      </c>
      <c r="U519" s="749"/>
    </row>
    <row r="520" spans="1:21" ht="33" customHeight="1" x14ac:dyDescent="0.2">
      <c r="A520" s="583" t="s">
        <v>1711</v>
      </c>
      <c r="B520" s="653" t="s">
        <v>586</v>
      </c>
      <c r="C520" s="654">
        <v>155</v>
      </c>
      <c r="D520" s="655" t="s">
        <v>92</v>
      </c>
      <c r="E520" s="656" t="s">
        <v>1760</v>
      </c>
      <c r="F520" s="657" t="s">
        <v>353</v>
      </c>
      <c r="G520" s="554"/>
      <c r="H520" s="658" t="s">
        <v>360</v>
      </c>
      <c r="I520" s="658" t="s">
        <v>414</v>
      </c>
      <c r="J520" s="653"/>
      <c r="K520" s="554" t="s">
        <v>1901</v>
      </c>
      <c r="L520" s="655" t="s">
        <v>1902</v>
      </c>
      <c r="M520" s="583" t="s">
        <v>2033</v>
      </c>
      <c r="N520" s="583" t="s">
        <v>2995</v>
      </c>
      <c r="O520" s="662" t="s">
        <v>3203</v>
      </c>
      <c r="P520" s="583" t="s">
        <v>3835</v>
      </c>
      <c r="Q520" s="749"/>
      <c r="R520" s="748">
        <v>20</v>
      </c>
      <c r="S520" s="749"/>
      <c r="T520" s="748" t="s">
        <v>3843</v>
      </c>
      <c r="U520" s="749"/>
    </row>
    <row r="521" spans="1:21" ht="33" customHeight="1" x14ac:dyDescent="0.2">
      <c r="A521" s="590"/>
      <c r="B521" s="583" t="s">
        <v>586</v>
      </c>
      <c r="C521" s="589">
        <v>155</v>
      </c>
      <c r="D521" s="554" t="s">
        <v>92</v>
      </c>
      <c r="E521" s="586" t="s">
        <v>1761</v>
      </c>
      <c r="F521" s="586" t="s">
        <v>346</v>
      </c>
      <c r="G521" s="554" t="s">
        <v>963</v>
      </c>
      <c r="H521" s="587"/>
      <c r="I521" s="587" t="s">
        <v>414</v>
      </c>
      <c r="J521" s="583"/>
      <c r="K521" s="554" t="s">
        <v>1903</v>
      </c>
      <c r="L521" s="554" t="s">
        <v>1904</v>
      </c>
      <c r="M521" s="583" t="s">
        <v>2033</v>
      </c>
      <c r="N521" s="583" t="s">
        <v>2995</v>
      </c>
      <c r="O521" s="583" t="s">
        <v>2034</v>
      </c>
      <c r="P521" s="583" t="s">
        <v>3835</v>
      </c>
      <c r="Q521" s="583"/>
      <c r="R521" s="611">
        <v>7.0000000000000007E-2</v>
      </c>
      <c r="S521" s="583"/>
      <c r="T521" s="611" t="s">
        <v>3834</v>
      </c>
      <c r="U521" s="583"/>
    </row>
    <row r="522" spans="1:21" ht="33" customHeight="1" x14ac:dyDescent="0.2">
      <c r="A522" s="590"/>
      <c r="B522" s="583" t="s">
        <v>586</v>
      </c>
      <c r="C522" s="589">
        <v>155</v>
      </c>
      <c r="D522" s="554" t="s">
        <v>92</v>
      </c>
      <c r="E522" s="586" t="s">
        <v>1762</v>
      </c>
      <c r="F522" s="586" t="s">
        <v>346</v>
      </c>
      <c r="G522" s="554" t="s">
        <v>344</v>
      </c>
      <c r="H522" s="587"/>
      <c r="I522" s="587" t="s">
        <v>414</v>
      </c>
      <c r="J522" s="583"/>
      <c r="K522" s="554" t="s">
        <v>1903</v>
      </c>
      <c r="L522" s="554" t="s">
        <v>1905</v>
      </c>
      <c r="M522" s="583" t="s">
        <v>2033</v>
      </c>
      <c r="N522" s="583" t="s">
        <v>2995</v>
      </c>
      <c r="O522" s="583" t="s">
        <v>2392</v>
      </c>
      <c r="P522" s="611" t="s">
        <v>3927</v>
      </c>
      <c r="Q522" s="583" t="s">
        <v>3929</v>
      </c>
      <c r="R522" s="611">
        <v>0.31</v>
      </c>
      <c r="S522" s="583"/>
      <c r="T522" s="611" t="s">
        <v>3834</v>
      </c>
      <c r="U522" s="583"/>
    </row>
    <row r="523" spans="1:21" ht="33" customHeight="1" x14ac:dyDescent="0.2">
      <c r="A523" s="590"/>
      <c r="B523" s="583" t="s">
        <v>586</v>
      </c>
      <c r="C523" s="589">
        <v>155</v>
      </c>
      <c r="D523" s="554" t="s">
        <v>92</v>
      </c>
      <c r="E523" s="586" t="s">
        <v>1763</v>
      </c>
      <c r="F523" s="586" t="s">
        <v>346</v>
      </c>
      <c r="G523" s="554" t="s">
        <v>345</v>
      </c>
      <c r="H523" s="587"/>
      <c r="I523" s="587" t="s">
        <v>414</v>
      </c>
      <c r="J523" s="583"/>
      <c r="K523" s="554" t="s">
        <v>1903</v>
      </c>
      <c r="L523" s="554" t="s">
        <v>1906</v>
      </c>
      <c r="M523" s="583" t="s">
        <v>2033</v>
      </c>
      <c r="N523" s="583" t="s">
        <v>2995</v>
      </c>
      <c r="O523" s="583" t="s">
        <v>2392</v>
      </c>
      <c r="P523" s="583" t="s">
        <v>3835</v>
      </c>
      <c r="Q523" s="583"/>
      <c r="R523" s="611">
        <v>2.76</v>
      </c>
      <c r="S523" s="583"/>
      <c r="T523" s="611" t="s">
        <v>3834</v>
      </c>
      <c r="U523" s="583"/>
    </row>
    <row r="524" spans="1:21" ht="33" customHeight="1" x14ac:dyDescent="0.2">
      <c r="A524" s="590"/>
      <c r="B524" s="583" t="s">
        <v>586</v>
      </c>
      <c r="C524" s="589">
        <v>155</v>
      </c>
      <c r="D524" s="554" t="s">
        <v>92</v>
      </c>
      <c r="E524" s="586" t="s">
        <v>1764</v>
      </c>
      <c r="F524" s="586" t="s">
        <v>346</v>
      </c>
      <c r="G524" s="554" t="s">
        <v>1857</v>
      </c>
      <c r="H524" s="587"/>
      <c r="I524" s="587" t="s">
        <v>414</v>
      </c>
      <c r="J524" s="583"/>
      <c r="K524" s="554" t="s">
        <v>1903</v>
      </c>
      <c r="L524" s="554" t="s">
        <v>1907</v>
      </c>
      <c r="M524" s="583" t="s">
        <v>2033</v>
      </c>
      <c r="N524" s="583" t="s">
        <v>2995</v>
      </c>
      <c r="O524" s="583" t="s">
        <v>2392</v>
      </c>
      <c r="P524" s="583" t="s">
        <v>3835</v>
      </c>
      <c r="Q524" s="583"/>
      <c r="R524" s="611">
        <v>0.2</v>
      </c>
      <c r="S524" s="583"/>
      <c r="T524" s="611" t="s">
        <v>3834</v>
      </c>
      <c r="U524" s="583"/>
    </row>
    <row r="525" spans="1:21" ht="33" customHeight="1" x14ac:dyDescent="0.2">
      <c r="A525" s="576" t="s">
        <v>1710</v>
      </c>
      <c r="B525" s="622" t="s">
        <v>365</v>
      </c>
      <c r="C525" s="595">
        <v>155</v>
      </c>
      <c r="D525" s="608" t="s">
        <v>92</v>
      </c>
      <c r="E525" s="586" t="s">
        <v>1765</v>
      </c>
      <c r="F525" s="609" t="s">
        <v>353</v>
      </c>
      <c r="G525" s="364"/>
      <c r="H525" s="609" t="s">
        <v>360</v>
      </c>
      <c r="I525" s="609" t="s">
        <v>419</v>
      </c>
      <c r="J525" s="622"/>
      <c r="K525" s="608" t="s">
        <v>1908</v>
      </c>
      <c r="L525" s="608" t="s">
        <v>1909</v>
      </c>
      <c r="M525" s="583" t="s">
        <v>2033</v>
      </c>
      <c r="N525" s="583" t="s">
        <v>2995</v>
      </c>
      <c r="O525" s="583" t="s">
        <v>462</v>
      </c>
      <c r="P525" s="576" t="s">
        <v>3836</v>
      </c>
      <c r="Q525" s="576" t="s">
        <v>3930</v>
      </c>
      <c r="R525" s="590">
        <v>1</v>
      </c>
      <c r="S525" s="622"/>
      <c r="T525" s="651" t="s">
        <v>3843</v>
      </c>
      <c r="U525" s="576"/>
    </row>
    <row r="526" spans="1:21" ht="33" customHeight="1" x14ac:dyDescent="0.2">
      <c r="A526" s="576" t="s">
        <v>1710</v>
      </c>
      <c r="B526" s="622" t="s">
        <v>365</v>
      </c>
      <c r="C526" s="595">
        <v>155</v>
      </c>
      <c r="D526" s="608" t="s">
        <v>92</v>
      </c>
      <c r="E526" s="586" t="s">
        <v>1766</v>
      </c>
      <c r="F526" s="586" t="s">
        <v>349</v>
      </c>
      <c r="G526" s="364"/>
      <c r="H526" s="365"/>
      <c r="I526" s="609" t="s">
        <v>419</v>
      </c>
      <c r="J526" s="622"/>
      <c r="K526" s="608" t="s">
        <v>421</v>
      </c>
      <c r="L526" s="608" t="s">
        <v>1909</v>
      </c>
      <c r="M526" s="583" t="s">
        <v>2033</v>
      </c>
      <c r="N526" s="583" t="s">
        <v>2993</v>
      </c>
      <c r="O526" s="583" t="s">
        <v>2392</v>
      </c>
      <c r="P526" s="748"/>
      <c r="Q526" s="576" t="s">
        <v>365</v>
      </c>
      <c r="R526" s="590">
        <v>1</v>
      </c>
      <c r="S526" s="622"/>
      <c r="T526" s="651" t="s">
        <v>3843</v>
      </c>
      <c r="U526" s="576"/>
    </row>
    <row r="527" spans="1:21" ht="33" customHeight="1" x14ac:dyDescent="0.2">
      <c r="A527" s="583" t="s">
        <v>1711</v>
      </c>
      <c r="B527" s="653" t="s">
        <v>586</v>
      </c>
      <c r="C527" s="654">
        <v>155</v>
      </c>
      <c r="D527" s="655" t="s">
        <v>92</v>
      </c>
      <c r="E527" s="656" t="s">
        <v>1767</v>
      </c>
      <c r="F527" s="586" t="s">
        <v>349</v>
      </c>
      <c r="G527" s="554" t="s">
        <v>344</v>
      </c>
      <c r="H527" s="658"/>
      <c r="I527" s="658" t="s">
        <v>656</v>
      </c>
      <c r="J527" s="653"/>
      <c r="K527" s="554" t="s">
        <v>658</v>
      </c>
      <c r="L527" s="655" t="s">
        <v>1910</v>
      </c>
      <c r="M527" s="583" t="s">
        <v>2033</v>
      </c>
      <c r="N527" s="583" t="s">
        <v>2993</v>
      </c>
      <c r="O527" s="662" t="s">
        <v>2392</v>
      </c>
      <c r="P527" s="748"/>
      <c r="Q527" s="749"/>
      <c r="R527" s="748">
        <v>1</v>
      </c>
      <c r="S527" s="749"/>
      <c r="T527" s="748" t="s">
        <v>3843</v>
      </c>
      <c r="U527" s="749"/>
    </row>
    <row r="528" spans="1:21" ht="33" customHeight="1" x14ac:dyDescent="0.2">
      <c r="A528" s="594"/>
      <c r="B528" s="583" t="s">
        <v>365</v>
      </c>
      <c r="C528" s="589">
        <v>155</v>
      </c>
      <c r="D528" s="554" t="s">
        <v>92</v>
      </c>
      <c r="E528" s="586" t="s">
        <v>1768</v>
      </c>
      <c r="F528" s="586" t="s">
        <v>346</v>
      </c>
      <c r="G528" s="554" t="s">
        <v>3211</v>
      </c>
      <c r="H528" s="587"/>
      <c r="I528" s="587" t="s">
        <v>426</v>
      </c>
      <c r="J528" s="583"/>
      <c r="K528" s="554" t="s">
        <v>1911</v>
      </c>
      <c r="L528" s="554" t="s">
        <v>1912</v>
      </c>
      <c r="M528" s="583" t="s">
        <v>2033</v>
      </c>
      <c r="N528" s="583" t="s">
        <v>2993</v>
      </c>
      <c r="O528" s="583" t="s">
        <v>462</v>
      </c>
      <c r="P528" s="748"/>
      <c r="Q528" s="583" t="s">
        <v>365</v>
      </c>
      <c r="R528" s="611">
        <v>1</v>
      </c>
      <c r="S528" s="583"/>
      <c r="T528" s="611" t="s">
        <v>3843</v>
      </c>
      <c r="U528" s="583"/>
    </row>
    <row r="529" spans="1:21" ht="33" customHeight="1" x14ac:dyDescent="0.2">
      <c r="A529" s="583" t="s">
        <v>1711</v>
      </c>
      <c r="B529" s="653" t="s">
        <v>586</v>
      </c>
      <c r="C529" s="654">
        <v>155</v>
      </c>
      <c r="D529" s="655" t="s">
        <v>92</v>
      </c>
      <c r="E529" s="656" t="s">
        <v>1769</v>
      </c>
      <c r="F529" s="586" t="s">
        <v>349</v>
      </c>
      <c r="G529" s="554" t="s">
        <v>963</v>
      </c>
      <c r="H529" s="658"/>
      <c r="I529" s="658" t="s">
        <v>426</v>
      </c>
      <c r="J529" s="653"/>
      <c r="K529" s="554" t="s">
        <v>1913</v>
      </c>
      <c r="L529" s="655" t="s">
        <v>1914</v>
      </c>
      <c r="M529" s="583" t="s">
        <v>2033</v>
      </c>
      <c r="N529" s="583" t="s">
        <v>2993</v>
      </c>
      <c r="O529" s="662" t="s">
        <v>2392</v>
      </c>
      <c r="P529" s="748"/>
      <c r="Q529" s="749" t="s">
        <v>365</v>
      </c>
      <c r="R529" s="748">
        <v>1</v>
      </c>
      <c r="S529" s="749"/>
      <c r="T529" s="662" t="s">
        <v>3843</v>
      </c>
      <c r="U529" s="653" t="s">
        <v>3931</v>
      </c>
    </row>
    <row r="530" spans="1:21" ht="33" customHeight="1" x14ac:dyDescent="0.2">
      <c r="A530" s="583" t="s">
        <v>1711</v>
      </c>
      <c r="B530" s="653" t="s">
        <v>586</v>
      </c>
      <c r="C530" s="654">
        <v>155</v>
      </c>
      <c r="D530" s="655" t="s">
        <v>92</v>
      </c>
      <c r="E530" s="656" t="s">
        <v>1770</v>
      </c>
      <c r="F530" s="586" t="s">
        <v>349</v>
      </c>
      <c r="G530" s="554" t="s">
        <v>963</v>
      </c>
      <c r="H530" s="658"/>
      <c r="I530" s="658" t="s">
        <v>426</v>
      </c>
      <c r="J530" s="653"/>
      <c r="K530" s="554" t="s">
        <v>1461</v>
      </c>
      <c r="L530" s="655" t="s">
        <v>1915</v>
      </c>
      <c r="M530" s="583" t="s">
        <v>2033</v>
      </c>
      <c r="N530" s="583" t="s">
        <v>2993</v>
      </c>
      <c r="O530" s="662" t="s">
        <v>2392</v>
      </c>
      <c r="P530" s="748"/>
      <c r="Q530" s="749" t="s">
        <v>365</v>
      </c>
      <c r="R530" s="748">
        <v>1</v>
      </c>
      <c r="S530" s="749"/>
      <c r="T530" s="662" t="s">
        <v>3843</v>
      </c>
      <c r="U530" s="653"/>
    </row>
    <row r="531" spans="1:21" ht="33" customHeight="1" x14ac:dyDescent="0.2">
      <c r="A531" s="583" t="s">
        <v>1711</v>
      </c>
      <c r="B531" s="653" t="s">
        <v>586</v>
      </c>
      <c r="C531" s="654">
        <v>155</v>
      </c>
      <c r="D531" s="655" t="s">
        <v>92</v>
      </c>
      <c r="E531" s="656" t="s">
        <v>1771</v>
      </c>
      <c r="F531" s="586" t="s">
        <v>349</v>
      </c>
      <c r="G531" s="554" t="s">
        <v>345</v>
      </c>
      <c r="H531" s="658"/>
      <c r="I531" s="658" t="s">
        <v>426</v>
      </c>
      <c r="J531" s="653"/>
      <c r="K531" s="554" t="s">
        <v>1916</v>
      </c>
      <c r="L531" s="655" t="s">
        <v>1917</v>
      </c>
      <c r="M531" s="583" t="s">
        <v>2033</v>
      </c>
      <c r="N531" s="583" t="s">
        <v>2993</v>
      </c>
      <c r="O531" s="662" t="s">
        <v>2392</v>
      </c>
      <c r="P531" s="748"/>
      <c r="Q531" s="749" t="s">
        <v>365</v>
      </c>
      <c r="R531" s="748">
        <v>1</v>
      </c>
      <c r="S531" s="749"/>
      <c r="T531" s="662" t="s">
        <v>3843</v>
      </c>
      <c r="U531" s="653"/>
    </row>
    <row r="532" spans="1:21" ht="33" customHeight="1" x14ac:dyDescent="0.2">
      <c r="A532" s="576" t="s">
        <v>281</v>
      </c>
      <c r="B532" s="583" t="s">
        <v>365</v>
      </c>
      <c r="C532" s="589">
        <v>155</v>
      </c>
      <c r="D532" s="554" t="s">
        <v>92</v>
      </c>
      <c r="E532" s="586" t="s">
        <v>1772</v>
      </c>
      <c r="F532" s="586" t="s">
        <v>349</v>
      </c>
      <c r="G532" s="554" t="s">
        <v>963</v>
      </c>
      <c r="H532" s="587"/>
      <c r="I532" s="587" t="s">
        <v>426</v>
      </c>
      <c r="J532" s="583"/>
      <c r="K532" s="554" t="s">
        <v>1918</v>
      </c>
      <c r="L532" s="554" t="s">
        <v>1538</v>
      </c>
      <c r="M532" s="583" t="s">
        <v>2033</v>
      </c>
      <c r="N532" s="583" t="s">
        <v>2993</v>
      </c>
      <c r="O532" s="583" t="s">
        <v>462</v>
      </c>
      <c r="P532" s="583"/>
      <c r="Q532" s="583"/>
      <c r="R532" s="611">
        <v>1</v>
      </c>
      <c r="S532" s="583"/>
      <c r="T532" s="611" t="s">
        <v>3843</v>
      </c>
      <c r="U532" s="583"/>
    </row>
    <row r="533" spans="1:21" ht="33" customHeight="1" x14ac:dyDescent="0.2">
      <c r="A533" s="583" t="s">
        <v>1714</v>
      </c>
      <c r="B533" s="653" t="s">
        <v>365</v>
      </c>
      <c r="C533" s="654">
        <v>155</v>
      </c>
      <c r="D533" s="655" t="s">
        <v>92</v>
      </c>
      <c r="E533" s="665" t="s">
        <v>1773</v>
      </c>
      <c r="F533" s="664" t="s">
        <v>342</v>
      </c>
      <c r="G533" s="554" t="s">
        <v>343</v>
      </c>
      <c r="H533" s="658"/>
      <c r="I533" s="661" t="s">
        <v>426</v>
      </c>
      <c r="J533" s="653"/>
      <c r="K533" s="554" t="s">
        <v>1919</v>
      </c>
      <c r="L533" s="659" t="s">
        <v>1920</v>
      </c>
      <c r="M533" s="583" t="s">
        <v>2033</v>
      </c>
      <c r="N533" s="583" t="s">
        <v>2993</v>
      </c>
      <c r="O533" s="662" t="s">
        <v>3074</v>
      </c>
      <c r="P533" s="748"/>
      <c r="Q533" s="749"/>
      <c r="R533" s="748">
        <v>1</v>
      </c>
      <c r="S533" s="749"/>
      <c r="T533" s="662" t="s">
        <v>3843</v>
      </c>
      <c r="U533" s="653"/>
    </row>
    <row r="534" spans="1:21" ht="33" customHeight="1" x14ac:dyDescent="0.2">
      <c r="A534" s="583" t="s">
        <v>1715</v>
      </c>
      <c r="B534" s="653" t="s">
        <v>586</v>
      </c>
      <c r="C534" s="654">
        <v>155</v>
      </c>
      <c r="D534" s="655" t="s">
        <v>92</v>
      </c>
      <c r="E534" s="665" t="s">
        <v>1774</v>
      </c>
      <c r="F534" s="586" t="s">
        <v>349</v>
      </c>
      <c r="G534" s="554" t="s">
        <v>355</v>
      </c>
      <c r="H534" s="658"/>
      <c r="I534" s="661" t="s">
        <v>426</v>
      </c>
      <c r="J534" s="653"/>
      <c r="K534" s="554" t="s">
        <v>1919</v>
      </c>
      <c r="L534" s="659" t="s">
        <v>1920</v>
      </c>
      <c r="M534" s="583" t="s">
        <v>2033</v>
      </c>
      <c r="N534" s="583" t="s">
        <v>2993</v>
      </c>
      <c r="O534" s="662" t="s">
        <v>2392</v>
      </c>
      <c r="P534" s="748"/>
      <c r="Q534" s="749" t="s">
        <v>365</v>
      </c>
      <c r="R534" s="748">
        <v>1</v>
      </c>
      <c r="S534" s="749"/>
      <c r="T534" s="662" t="s">
        <v>3843</v>
      </c>
      <c r="U534" s="653"/>
    </row>
    <row r="535" spans="1:21" ht="33" customHeight="1" x14ac:dyDescent="0.2">
      <c r="A535" s="594"/>
      <c r="B535" s="583" t="s">
        <v>365</v>
      </c>
      <c r="C535" s="589">
        <v>155</v>
      </c>
      <c r="D535" s="554" t="s">
        <v>92</v>
      </c>
      <c r="E535" s="586" t="s">
        <v>1775</v>
      </c>
      <c r="F535" s="586" t="s">
        <v>346</v>
      </c>
      <c r="G535" s="554" t="s">
        <v>3047</v>
      </c>
      <c r="H535" s="587"/>
      <c r="I535" s="587" t="s">
        <v>426</v>
      </c>
      <c r="J535" s="583"/>
      <c r="K535" s="554" t="s">
        <v>1921</v>
      </c>
      <c r="L535" s="554" t="s">
        <v>1922</v>
      </c>
      <c r="M535" s="583" t="s">
        <v>2033</v>
      </c>
      <c r="N535" s="583" t="s">
        <v>2993</v>
      </c>
      <c r="O535" s="583" t="s">
        <v>462</v>
      </c>
      <c r="P535" s="748"/>
      <c r="Q535" s="583" t="s">
        <v>365</v>
      </c>
      <c r="R535" s="611">
        <v>1</v>
      </c>
      <c r="S535" s="583"/>
      <c r="T535" s="611" t="s">
        <v>3843</v>
      </c>
      <c r="U535" s="583"/>
    </row>
    <row r="536" spans="1:21" ht="33" customHeight="1" x14ac:dyDescent="0.2">
      <c r="A536" s="594"/>
      <c r="B536" s="583" t="s">
        <v>365</v>
      </c>
      <c r="C536" s="589">
        <v>155</v>
      </c>
      <c r="D536" s="554" t="s">
        <v>92</v>
      </c>
      <c r="E536" s="586" t="s">
        <v>1776</v>
      </c>
      <c r="F536" s="586" t="s">
        <v>346</v>
      </c>
      <c r="G536" s="554" t="s">
        <v>3211</v>
      </c>
      <c r="H536" s="587"/>
      <c r="I536" s="587" t="s">
        <v>426</v>
      </c>
      <c r="J536" s="583"/>
      <c r="K536" s="554" t="s">
        <v>1923</v>
      </c>
      <c r="L536" s="554" t="s">
        <v>1924</v>
      </c>
      <c r="M536" s="583" t="s">
        <v>2033</v>
      </c>
      <c r="N536" s="583" t="s">
        <v>2993</v>
      </c>
      <c r="O536" s="583" t="s">
        <v>2034</v>
      </c>
      <c r="P536" s="583"/>
      <c r="Q536" s="583"/>
      <c r="R536" s="611">
        <v>1</v>
      </c>
      <c r="S536" s="583"/>
      <c r="T536" s="611" t="s">
        <v>3843</v>
      </c>
      <c r="U536" s="583"/>
    </row>
    <row r="537" spans="1:21" ht="33" customHeight="1" x14ac:dyDescent="0.2">
      <c r="A537" s="590"/>
      <c r="B537" s="583" t="s">
        <v>365</v>
      </c>
      <c r="C537" s="589">
        <v>155</v>
      </c>
      <c r="D537" s="554" t="s">
        <v>92</v>
      </c>
      <c r="E537" s="586" t="s">
        <v>1777</v>
      </c>
      <c r="F537" s="586" t="s">
        <v>346</v>
      </c>
      <c r="G537" s="554" t="s">
        <v>802</v>
      </c>
      <c r="H537" s="587"/>
      <c r="I537" s="587" t="s">
        <v>426</v>
      </c>
      <c r="J537" s="583"/>
      <c r="K537" s="554" t="s">
        <v>1925</v>
      </c>
      <c r="L537" s="554" t="s">
        <v>1926</v>
      </c>
      <c r="M537" s="583" t="s">
        <v>2033</v>
      </c>
      <c r="N537" s="583" t="s">
        <v>2995</v>
      </c>
      <c r="O537" s="583" t="s">
        <v>3033</v>
      </c>
      <c r="P537" s="583" t="s">
        <v>3836</v>
      </c>
      <c r="Q537" s="583" t="s">
        <v>3932</v>
      </c>
      <c r="R537" s="611">
        <v>1</v>
      </c>
      <c r="S537" s="583"/>
      <c r="T537" s="611" t="s">
        <v>3843</v>
      </c>
      <c r="U537" s="583"/>
    </row>
    <row r="538" spans="1:21" ht="33" customHeight="1" x14ac:dyDescent="0.2">
      <c r="A538" s="590"/>
      <c r="B538" s="583" t="s">
        <v>586</v>
      </c>
      <c r="C538" s="589">
        <v>155</v>
      </c>
      <c r="D538" s="554" t="s">
        <v>92</v>
      </c>
      <c r="E538" s="586" t="s">
        <v>1778</v>
      </c>
      <c r="F538" s="586" t="s">
        <v>346</v>
      </c>
      <c r="G538" s="554" t="s">
        <v>344</v>
      </c>
      <c r="H538" s="587"/>
      <c r="I538" s="587" t="s">
        <v>426</v>
      </c>
      <c r="J538" s="583"/>
      <c r="K538" s="554" t="s">
        <v>1927</v>
      </c>
      <c r="L538" s="554" t="s">
        <v>1928</v>
      </c>
      <c r="M538" s="583" t="s">
        <v>2033</v>
      </c>
      <c r="N538" s="583" t="s">
        <v>2993</v>
      </c>
      <c r="O538" s="583" t="s">
        <v>2392</v>
      </c>
      <c r="P538" s="583"/>
      <c r="Q538" s="583"/>
      <c r="R538" s="611">
        <v>1</v>
      </c>
      <c r="S538" s="583"/>
      <c r="T538" s="611" t="s">
        <v>3843</v>
      </c>
      <c r="U538" s="583"/>
    </row>
    <row r="539" spans="1:21" ht="33" customHeight="1" x14ac:dyDescent="0.2">
      <c r="A539" s="590"/>
      <c r="B539" s="583" t="s">
        <v>586</v>
      </c>
      <c r="C539" s="589">
        <v>155</v>
      </c>
      <c r="D539" s="554" t="s">
        <v>92</v>
      </c>
      <c r="E539" s="586" t="s">
        <v>1779</v>
      </c>
      <c r="F539" s="586" t="s">
        <v>346</v>
      </c>
      <c r="G539" s="554" t="s">
        <v>345</v>
      </c>
      <c r="H539" s="587"/>
      <c r="I539" s="587" t="s">
        <v>426</v>
      </c>
      <c r="J539" s="583"/>
      <c r="K539" s="554" t="s">
        <v>1929</v>
      </c>
      <c r="L539" s="554" t="s">
        <v>1930</v>
      </c>
      <c r="M539" s="583" t="s">
        <v>2033</v>
      </c>
      <c r="N539" s="583" t="s">
        <v>2993</v>
      </c>
      <c r="O539" s="583" t="s">
        <v>3033</v>
      </c>
      <c r="P539" s="583"/>
      <c r="Q539" s="583"/>
      <c r="R539" s="611">
        <v>1</v>
      </c>
      <c r="S539" s="583"/>
      <c r="T539" s="611" t="s">
        <v>3843</v>
      </c>
      <c r="U539" s="583"/>
    </row>
    <row r="540" spans="1:21" ht="33" customHeight="1" x14ac:dyDescent="0.2">
      <c r="A540" s="590"/>
      <c r="B540" s="583" t="s">
        <v>586</v>
      </c>
      <c r="C540" s="589">
        <v>155</v>
      </c>
      <c r="D540" s="554" t="s">
        <v>92</v>
      </c>
      <c r="E540" s="586" t="s">
        <v>1780</v>
      </c>
      <c r="F540" s="586" t="s">
        <v>346</v>
      </c>
      <c r="G540" s="554" t="s">
        <v>1858</v>
      </c>
      <c r="H540" s="587"/>
      <c r="I540" s="587" t="s">
        <v>426</v>
      </c>
      <c r="J540" s="583"/>
      <c r="K540" s="554" t="s">
        <v>1931</v>
      </c>
      <c r="L540" s="554" t="s">
        <v>1928</v>
      </c>
      <c r="M540" s="583" t="s">
        <v>2033</v>
      </c>
      <c r="N540" s="583" t="s">
        <v>2993</v>
      </c>
      <c r="O540" s="662" t="s">
        <v>2392</v>
      </c>
      <c r="P540" s="611"/>
      <c r="Q540" s="583"/>
      <c r="R540" s="611">
        <v>1</v>
      </c>
      <c r="S540" s="583"/>
      <c r="T540" s="611" t="s">
        <v>3843</v>
      </c>
      <c r="U540" s="583"/>
    </row>
    <row r="541" spans="1:21" ht="33" customHeight="1" x14ac:dyDescent="0.2">
      <c r="A541" s="590"/>
      <c r="B541" s="583" t="s">
        <v>586</v>
      </c>
      <c r="C541" s="589">
        <v>155</v>
      </c>
      <c r="D541" s="554" t="s">
        <v>92</v>
      </c>
      <c r="E541" s="586" t="s">
        <v>1782</v>
      </c>
      <c r="F541" s="586" t="s">
        <v>346</v>
      </c>
      <c r="G541" s="554" t="s">
        <v>963</v>
      </c>
      <c r="H541" s="587"/>
      <c r="I541" s="587" t="s">
        <v>440</v>
      </c>
      <c r="J541" s="583"/>
      <c r="K541" s="554" t="s">
        <v>1932</v>
      </c>
      <c r="L541" s="554" t="s">
        <v>1933</v>
      </c>
      <c r="M541" s="583" t="s">
        <v>2033</v>
      </c>
      <c r="N541" s="583" t="s">
        <v>2995</v>
      </c>
      <c r="O541" s="583" t="s">
        <v>2392</v>
      </c>
      <c r="P541" s="583" t="s">
        <v>3903</v>
      </c>
      <c r="Q541" s="583" t="s">
        <v>3933</v>
      </c>
      <c r="R541" s="611">
        <v>0.01</v>
      </c>
      <c r="S541" s="583"/>
      <c r="T541" s="611" t="s">
        <v>3834</v>
      </c>
      <c r="U541" s="583"/>
    </row>
    <row r="542" spans="1:21" ht="33" customHeight="1" x14ac:dyDescent="0.2">
      <c r="A542" s="590"/>
      <c r="B542" s="583" t="s">
        <v>586</v>
      </c>
      <c r="C542" s="589">
        <v>155</v>
      </c>
      <c r="D542" s="554" t="s">
        <v>92</v>
      </c>
      <c r="E542" s="586" t="s">
        <v>1783</v>
      </c>
      <c r="F542" s="586" t="s">
        <v>346</v>
      </c>
      <c r="G542" s="554" t="s">
        <v>344</v>
      </c>
      <c r="H542" s="587"/>
      <c r="I542" s="587" t="s">
        <v>440</v>
      </c>
      <c r="J542" s="583"/>
      <c r="K542" s="554" t="s">
        <v>1934</v>
      </c>
      <c r="L542" s="554" t="s">
        <v>1935</v>
      </c>
      <c r="M542" s="583" t="s">
        <v>2033</v>
      </c>
      <c r="N542" s="583" t="s">
        <v>2995</v>
      </c>
      <c r="O542" s="583" t="s">
        <v>2392</v>
      </c>
      <c r="P542" s="583" t="s">
        <v>3835</v>
      </c>
      <c r="Q542" s="583"/>
      <c r="R542" s="611">
        <v>0.31</v>
      </c>
      <c r="S542" s="583"/>
      <c r="T542" s="611" t="s">
        <v>3834</v>
      </c>
      <c r="U542" s="583"/>
    </row>
    <row r="543" spans="1:21" ht="33" customHeight="1" x14ac:dyDescent="0.2">
      <c r="A543" s="590"/>
      <c r="B543" s="583" t="s">
        <v>586</v>
      </c>
      <c r="C543" s="589">
        <v>155</v>
      </c>
      <c r="D543" s="554" t="s">
        <v>92</v>
      </c>
      <c r="E543" s="586" t="s">
        <v>1784</v>
      </c>
      <c r="F543" s="586" t="s">
        <v>346</v>
      </c>
      <c r="G543" s="554" t="s">
        <v>345</v>
      </c>
      <c r="H543" s="587"/>
      <c r="I543" s="587" t="s">
        <v>440</v>
      </c>
      <c r="J543" s="583"/>
      <c r="K543" s="554" t="s">
        <v>1932</v>
      </c>
      <c r="L543" s="554" t="s">
        <v>1936</v>
      </c>
      <c r="M543" s="583" t="s">
        <v>2033</v>
      </c>
      <c r="N543" s="583" t="s">
        <v>2995</v>
      </c>
      <c r="O543" s="583" t="s">
        <v>2392</v>
      </c>
      <c r="P543" s="583" t="s">
        <v>3836</v>
      </c>
      <c r="Q543" s="583" t="s">
        <v>3934</v>
      </c>
      <c r="R543" s="611">
        <v>2.76</v>
      </c>
      <c r="S543" s="583"/>
      <c r="T543" s="611" t="s">
        <v>3834</v>
      </c>
      <c r="U543" s="583"/>
    </row>
    <row r="544" spans="1:21" ht="33" customHeight="1" x14ac:dyDescent="0.2">
      <c r="A544" s="590"/>
      <c r="B544" s="583" t="s">
        <v>586</v>
      </c>
      <c r="C544" s="589">
        <v>155</v>
      </c>
      <c r="D544" s="554" t="s">
        <v>92</v>
      </c>
      <c r="E544" s="586" t="s">
        <v>1785</v>
      </c>
      <c r="F544" s="586" t="s">
        <v>346</v>
      </c>
      <c r="G544" s="554" t="s">
        <v>1858</v>
      </c>
      <c r="H544" s="587"/>
      <c r="I544" s="587" t="s">
        <v>440</v>
      </c>
      <c r="J544" s="583"/>
      <c r="K544" s="554" t="s">
        <v>1932</v>
      </c>
      <c r="L544" s="554" t="s">
        <v>1935</v>
      </c>
      <c r="M544" s="583" t="s">
        <v>2033</v>
      </c>
      <c r="N544" s="583" t="s">
        <v>2995</v>
      </c>
      <c r="O544" s="583" t="s">
        <v>2392</v>
      </c>
      <c r="P544" s="583" t="s">
        <v>3835</v>
      </c>
      <c r="Q544" s="583"/>
      <c r="R544" s="611">
        <v>0.318</v>
      </c>
      <c r="S544" s="583"/>
      <c r="T544" s="611" t="s">
        <v>3834</v>
      </c>
      <c r="U544" s="583"/>
    </row>
    <row r="545" spans="1:21" ht="33" customHeight="1" x14ac:dyDescent="0.2">
      <c r="A545" s="590"/>
      <c r="B545" s="583" t="s">
        <v>365</v>
      </c>
      <c r="C545" s="589">
        <v>155</v>
      </c>
      <c r="D545" s="554" t="s">
        <v>92</v>
      </c>
      <c r="E545" s="586" t="s">
        <v>1786</v>
      </c>
      <c r="F545" s="586" t="s">
        <v>346</v>
      </c>
      <c r="G545" s="554" t="s">
        <v>802</v>
      </c>
      <c r="H545" s="587"/>
      <c r="I545" s="587" t="s">
        <v>443</v>
      </c>
      <c r="J545" s="583"/>
      <c r="K545" s="554" t="s">
        <v>689</v>
      </c>
      <c r="L545" s="554" t="s">
        <v>1321</v>
      </c>
      <c r="M545" s="583" t="s">
        <v>2033</v>
      </c>
      <c r="N545" s="583" t="s">
        <v>2995</v>
      </c>
      <c r="O545" s="583" t="s">
        <v>2392</v>
      </c>
      <c r="P545" s="583" t="s">
        <v>3844</v>
      </c>
      <c r="Q545" s="583" t="s">
        <v>3845</v>
      </c>
      <c r="R545" s="611">
        <v>1.8</v>
      </c>
      <c r="S545" s="583"/>
      <c r="T545" s="611" t="s">
        <v>3834</v>
      </c>
      <c r="U545" s="583"/>
    </row>
    <row r="546" spans="1:21" ht="33" customHeight="1" x14ac:dyDescent="0.2">
      <c r="A546" s="590"/>
      <c r="B546" s="583" t="s">
        <v>586</v>
      </c>
      <c r="C546" s="589">
        <v>155</v>
      </c>
      <c r="D546" s="554" t="s">
        <v>92</v>
      </c>
      <c r="E546" s="586" t="s">
        <v>1787</v>
      </c>
      <c r="F546" s="586" t="s">
        <v>346</v>
      </c>
      <c r="G546" s="554" t="s">
        <v>963</v>
      </c>
      <c r="H546" s="587"/>
      <c r="I546" s="587" t="s">
        <v>443</v>
      </c>
      <c r="J546" s="583"/>
      <c r="K546" s="554" t="s">
        <v>1937</v>
      </c>
      <c r="L546" s="554" t="s">
        <v>1938</v>
      </c>
      <c r="M546" s="583" t="s">
        <v>2033</v>
      </c>
      <c r="N546" s="583" t="s">
        <v>2993</v>
      </c>
      <c r="O546" s="583" t="s">
        <v>2392</v>
      </c>
      <c r="P546" s="748"/>
      <c r="Q546" s="583" t="s">
        <v>365</v>
      </c>
      <c r="R546" s="611">
        <v>0.71</v>
      </c>
      <c r="S546" s="583"/>
      <c r="T546" s="611" t="s">
        <v>3834</v>
      </c>
      <c r="U546" s="583"/>
    </row>
    <row r="547" spans="1:21" ht="33" customHeight="1" x14ac:dyDescent="0.2">
      <c r="A547" s="590"/>
      <c r="B547" s="583" t="s">
        <v>586</v>
      </c>
      <c r="C547" s="589">
        <v>155</v>
      </c>
      <c r="D547" s="554" t="s">
        <v>92</v>
      </c>
      <c r="E547" s="586" t="s">
        <v>1788</v>
      </c>
      <c r="F547" s="586" t="s">
        <v>346</v>
      </c>
      <c r="G547" s="554" t="s">
        <v>963</v>
      </c>
      <c r="H547" s="587"/>
      <c r="I547" s="587" t="s">
        <v>443</v>
      </c>
      <c r="J547" s="583"/>
      <c r="K547" s="554" t="s">
        <v>1939</v>
      </c>
      <c r="L547" s="554" t="s">
        <v>1940</v>
      </c>
      <c r="M547" s="583" t="s">
        <v>2033</v>
      </c>
      <c r="N547" s="583" t="s">
        <v>2995</v>
      </c>
      <c r="O547" s="583" t="s">
        <v>2392</v>
      </c>
      <c r="P547" s="611" t="s">
        <v>3835</v>
      </c>
      <c r="Q547" s="583" t="s">
        <v>3935</v>
      </c>
      <c r="R547" s="611">
        <v>0.5</v>
      </c>
      <c r="S547" s="583"/>
      <c r="T547" s="611" t="s">
        <v>3834</v>
      </c>
      <c r="U547" s="583"/>
    </row>
    <row r="548" spans="1:21" ht="33" customHeight="1" x14ac:dyDescent="0.2">
      <c r="A548" s="590"/>
      <c r="B548" s="583" t="s">
        <v>586</v>
      </c>
      <c r="C548" s="589">
        <v>155</v>
      </c>
      <c r="D548" s="554" t="s">
        <v>92</v>
      </c>
      <c r="E548" s="586" t="s">
        <v>1789</v>
      </c>
      <c r="F548" s="586" t="s">
        <v>353</v>
      </c>
      <c r="G548" s="554" t="s">
        <v>963</v>
      </c>
      <c r="H548" s="587"/>
      <c r="I548" s="587" t="s">
        <v>443</v>
      </c>
      <c r="J548" s="583"/>
      <c r="K548" s="554" t="s">
        <v>689</v>
      </c>
      <c r="L548" s="554" t="s">
        <v>1941</v>
      </c>
      <c r="M548" s="583" t="s">
        <v>2033</v>
      </c>
      <c r="N548" s="583" t="s">
        <v>2995</v>
      </c>
      <c r="O548" s="583" t="s">
        <v>2392</v>
      </c>
      <c r="P548" s="583" t="s">
        <v>3835</v>
      </c>
      <c r="Q548" s="583"/>
      <c r="R548" s="611">
        <v>0.21</v>
      </c>
      <c r="S548" s="583"/>
      <c r="T548" s="611" t="s">
        <v>3834</v>
      </c>
      <c r="U548" s="583"/>
    </row>
    <row r="549" spans="1:21" ht="33" customHeight="1" x14ac:dyDescent="0.2">
      <c r="A549" s="590"/>
      <c r="B549" s="583" t="s">
        <v>586</v>
      </c>
      <c r="C549" s="589">
        <v>155</v>
      </c>
      <c r="D549" s="554" t="s">
        <v>92</v>
      </c>
      <c r="E549" s="586" t="s">
        <v>1790</v>
      </c>
      <c r="F549" s="586" t="s">
        <v>346</v>
      </c>
      <c r="G549" s="554" t="s">
        <v>344</v>
      </c>
      <c r="H549" s="587"/>
      <c r="I549" s="587" t="s">
        <v>443</v>
      </c>
      <c r="J549" s="583"/>
      <c r="K549" s="554" t="s">
        <v>1937</v>
      </c>
      <c r="L549" s="554" t="s">
        <v>1942</v>
      </c>
      <c r="M549" s="583" t="s">
        <v>2033</v>
      </c>
      <c r="N549" s="583" t="s">
        <v>2993</v>
      </c>
      <c r="O549" s="583" t="s">
        <v>2392</v>
      </c>
      <c r="P549" s="748"/>
      <c r="Q549" s="583" t="s">
        <v>365</v>
      </c>
      <c r="R549" s="611">
        <v>6</v>
      </c>
      <c r="S549" s="583"/>
      <c r="T549" s="611" t="s">
        <v>3834</v>
      </c>
      <c r="U549" s="583"/>
    </row>
    <row r="550" spans="1:21" ht="33" customHeight="1" x14ac:dyDescent="0.2">
      <c r="A550" s="590"/>
      <c r="B550" s="583" t="s">
        <v>586</v>
      </c>
      <c r="C550" s="589">
        <v>155</v>
      </c>
      <c r="D550" s="554" t="s">
        <v>92</v>
      </c>
      <c r="E550" s="586" t="s">
        <v>1791</v>
      </c>
      <c r="F550" s="586" t="s">
        <v>346</v>
      </c>
      <c r="G550" s="554" t="s">
        <v>344</v>
      </c>
      <c r="H550" s="587"/>
      <c r="I550" s="587" t="s">
        <v>443</v>
      </c>
      <c r="J550" s="583"/>
      <c r="K550" s="554" t="s">
        <v>1939</v>
      </c>
      <c r="L550" s="554" t="s">
        <v>1940</v>
      </c>
      <c r="M550" s="583" t="s">
        <v>2033</v>
      </c>
      <c r="N550" s="583" t="s">
        <v>2995</v>
      </c>
      <c r="O550" s="583" t="s">
        <v>2392</v>
      </c>
      <c r="P550" s="583" t="s">
        <v>3835</v>
      </c>
      <c r="Q550" s="583" t="s">
        <v>3935</v>
      </c>
      <c r="R550" s="611">
        <v>3</v>
      </c>
      <c r="S550" s="583"/>
      <c r="T550" s="611" t="s">
        <v>3834</v>
      </c>
      <c r="U550" s="583"/>
    </row>
    <row r="551" spans="1:21" ht="33" customHeight="1" x14ac:dyDescent="0.2">
      <c r="A551" s="590"/>
      <c r="B551" s="583" t="s">
        <v>586</v>
      </c>
      <c r="C551" s="589">
        <v>155</v>
      </c>
      <c r="D551" s="554" t="s">
        <v>92</v>
      </c>
      <c r="E551" s="586" t="s">
        <v>1792</v>
      </c>
      <c r="F551" s="586" t="s">
        <v>346</v>
      </c>
      <c r="G551" s="554" t="s">
        <v>344</v>
      </c>
      <c r="H551" s="587"/>
      <c r="I551" s="587" t="s">
        <v>443</v>
      </c>
      <c r="J551" s="583"/>
      <c r="K551" s="554" t="s">
        <v>689</v>
      </c>
      <c r="L551" s="554" t="s">
        <v>1941</v>
      </c>
      <c r="M551" s="583" t="s">
        <v>2033</v>
      </c>
      <c r="N551" s="583" t="s">
        <v>2995</v>
      </c>
      <c r="O551" s="583" t="s">
        <v>2392</v>
      </c>
      <c r="P551" s="583" t="s">
        <v>3844</v>
      </c>
      <c r="Q551" s="583" t="s">
        <v>3845</v>
      </c>
      <c r="R551" s="611">
        <v>15.3</v>
      </c>
      <c r="S551" s="583"/>
      <c r="T551" s="611" t="s">
        <v>3834</v>
      </c>
      <c r="U551" s="583"/>
    </row>
    <row r="552" spans="1:21" ht="33" customHeight="1" x14ac:dyDescent="0.2">
      <c r="A552" s="590"/>
      <c r="B552" s="583" t="s">
        <v>586</v>
      </c>
      <c r="C552" s="589">
        <v>155</v>
      </c>
      <c r="D552" s="554" t="s">
        <v>92</v>
      </c>
      <c r="E552" s="586" t="s">
        <v>1793</v>
      </c>
      <c r="F552" s="586" t="s">
        <v>346</v>
      </c>
      <c r="G552" s="554" t="s">
        <v>345</v>
      </c>
      <c r="H552" s="587"/>
      <c r="I552" s="587" t="s">
        <v>443</v>
      </c>
      <c r="J552" s="583"/>
      <c r="K552" s="554" t="s">
        <v>1939</v>
      </c>
      <c r="L552" s="554" t="s">
        <v>1940</v>
      </c>
      <c r="M552" s="583" t="s">
        <v>2033</v>
      </c>
      <c r="N552" s="583" t="s">
        <v>2995</v>
      </c>
      <c r="O552" s="583" t="s">
        <v>2392</v>
      </c>
      <c r="P552" s="583" t="s">
        <v>3835</v>
      </c>
      <c r="Q552" s="583" t="s">
        <v>3935</v>
      </c>
      <c r="R552" s="611">
        <v>5.3</v>
      </c>
      <c r="S552" s="583"/>
      <c r="T552" s="611" t="s">
        <v>3834</v>
      </c>
      <c r="U552" s="583"/>
    </row>
    <row r="553" spans="1:21" ht="33" customHeight="1" x14ac:dyDescent="0.2">
      <c r="A553" s="590"/>
      <c r="B553" s="583" t="s">
        <v>586</v>
      </c>
      <c r="C553" s="589">
        <v>155</v>
      </c>
      <c r="D553" s="554" t="s">
        <v>92</v>
      </c>
      <c r="E553" s="586" t="s">
        <v>1794</v>
      </c>
      <c r="F553" s="586" t="s">
        <v>346</v>
      </c>
      <c r="G553" s="554" t="s">
        <v>345</v>
      </c>
      <c r="H553" s="587"/>
      <c r="I553" s="587" t="s">
        <v>443</v>
      </c>
      <c r="J553" s="583"/>
      <c r="K553" s="554" t="s">
        <v>689</v>
      </c>
      <c r="L553" s="554" t="s">
        <v>1321</v>
      </c>
      <c r="M553" s="583" t="s">
        <v>2033</v>
      </c>
      <c r="N553" s="583" t="s">
        <v>2995</v>
      </c>
      <c r="O553" s="583" t="s">
        <v>2392</v>
      </c>
      <c r="P553" s="583" t="s">
        <v>3844</v>
      </c>
      <c r="Q553" s="583" t="s">
        <v>3845</v>
      </c>
      <c r="R553" s="611">
        <v>138</v>
      </c>
      <c r="S553" s="583"/>
      <c r="T553" s="611" t="s">
        <v>3834</v>
      </c>
      <c r="U553" s="583"/>
    </row>
    <row r="554" spans="1:21" ht="33" customHeight="1" x14ac:dyDescent="0.2">
      <c r="A554" s="590"/>
      <c r="B554" s="583" t="s">
        <v>586</v>
      </c>
      <c r="C554" s="589">
        <v>155</v>
      </c>
      <c r="D554" s="554" t="s">
        <v>92</v>
      </c>
      <c r="E554" s="586" t="s">
        <v>1795</v>
      </c>
      <c r="F554" s="586" t="s">
        <v>346</v>
      </c>
      <c r="G554" s="554" t="s">
        <v>1857</v>
      </c>
      <c r="H554" s="587"/>
      <c r="I554" s="587" t="s">
        <v>443</v>
      </c>
      <c r="J554" s="583"/>
      <c r="K554" s="554" t="s">
        <v>689</v>
      </c>
      <c r="L554" s="554" t="s">
        <v>1943</v>
      </c>
      <c r="M554" s="583" t="s">
        <v>2033</v>
      </c>
      <c r="N554" s="583" t="s">
        <v>2995</v>
      </c>
      <c r="O554" s="583" t="s">
        <v>2392</v>
      </c>
      <c r="P554" s="583" t="s">
        <v>3844</v>
      </c>
      <c r="Q554" s="583" t="s">
        <v>3845</v>
      </c>
      <c r="R554" s="611">
        <v>0.4</v>
      </c>
      <c r="S554" s="583"/>
      <c r="T554" s="611" t="s">
        <v>3834</v>
      </c>
      <c r="U554" s="583"/>
    </row>
    <row r="555" spans="1:21" ht="33" customHeight="1" x14ac:dyDescent="0.2">
      <c r="A555" s="590"/>
      <c r="B555" s="583" t="s">
        <v>586</v>
      </c>
      <c r="C555" s="589">
        <v>155</v>
      </c>
      <c r="D555" s="554" t="s">
        <v>92</v>
      </c>
      <c r="E555" s="586" t="s">
        <v>1796</v>
      </c>
      <c r="F555" s="586" t="s">
        <v>346</v>
      </c>
      <c r="G555" s="554" t="s">
        <v>962</v>
      </c>
      <c r="H555" s="587"/>
      <c r="I555" s="587" t="s">
        <v>443</v>
      </c>
      <c r="J555" s="583"/>
      <c r="K555" s="554" t="s">
        <v>1937</v>
      </c>
      <c r="L555" s="554" t="s">
        <v>1944</v>
      </c>
      <c r="M555" s="583" t="s">
        <v>2033</v>
      </c>
      <c r="N555" s="583" t="s">
        <v>2993</v>
      </c>
      <c r="O555" s="583" t="s">
        <v>2392</v>
      </c>
      <c r="P555" s="748"/>
      <c r="Q555" s="583" t="s">
        <v>365</v>
      </c>
      <c r="R555" s="611">
        <v>4.2</v>
      </c>
      <c r="S555" s="583"/>
      <c r="T555" s="611" t="s">
        <v>3834</v>
      </c>
      <c r="U555" s="583"/>
    </row>
    <row r="556" spans="1:21" ht="33" customHeight="1" x14ac:dyDescent="0.2">
      <c r="A556" s="590"/>
      <c r="B556" s="583" t="s">
        <v>586</v>
      </c>
      <c r="C556" s="589">
        <v>155</v>
      </c>
      <c r="D556" s="554" t="s">
        <v>92</v>
      </c>
      <c r="E556" s="586" t="s">
        <v>1797</v>
      </c>
      <c r="F556" s="586" t="s">
        <v>346</v>
      </c>
      <c r="G556" s="554" t="s">
        <v>962</v>
      </c>
      <c r="H556" s="587"/>
      <c r="I556" s="587" t="s">
        <v>443</v>
      </c>
      <c r="J556" s="583"/>
      <c r="K556" s="554" t="s">
        <v>1939</v>
      </c>
      <c r="L556" s="554" t="s">
        <v>1940</v>
      </c>
      <c r="M556" s="583" t="s">
        <v>2033</v>
      </c>
      <c r="N556" s="583" t="s">
        <v>2995</v>
      </c>
      <c r="O556" s="583" t="s">
        <v>2392</v>
      </c>
      <c r="P556" s="583" t="s">
        <v>3835</v>
      </c>
      <c r="Q556" s="583" t="s">
        <v>3935</v>
      </c>
      <c r="R556" s="611">
        <v>2.5</v>
      </c>
      <c r="S556" s="583"/>
      <c r="T556" s="611" t="s">
        <v>3834</v>
      </c>
      <c r="U556" s="583"/>
    </row>
    <row r="557" spans="1:21" ht="33" customHeight="1" x14ac:dyDescent="0.2">
      <c r="A557" s="590"/>
      <c r="B557" s="583" t="s">
        <v>586</v>
      </c>
      <c r="C557" s="589">
        <v>155</v>
      </c>
      <c r="D557" s="554" t="s">
        <v>92</v>
      </c>
      <c r="E557" s="586" t="s">
        <v>1798</v>
      </c>
      <c r="F557" s="586" t="s">
        <v>346</v>
      </c>
      <c r="G557" s="554" t="s">
        <v>962</v>
      </c>
      <c r="H557" s="587"/>
      <c r="I557" s="587" t="s">
        <v>443</v>
      </c>
      <c r="J557" s="583"/>
      <c r="K557" s="554" t="s">
        <v>689</v>
      </c>
      <c r="L557" s="554" t="s">
        <v>1945</v>
      </c>
      <c r="M557" s="583" t="s">
        <v>2033</v>
      </c>
      <c r="N557" s="583" t="s">
        <v>2995</v>
      </c>
      <c r="O557" s="583" t="s">
        <v>2392</v>
      </c>
      <c r="P557" s="583" t="s">
        <v>3844</v>
      </c>
      <c r="Q557" s="583" t="s">
        <v>3845</v>
      </c>
      <c r="R557" s="611">
        <v>4.2</v>
      </c>
      <c r="S557" s="583"/>
      <c r="T557" s="611" t="s">
        <v>3834</v>
      </c>
      <c r="U557" s="583"/>
    </row>
    <row r="558" spans="1:21" ht="33" customHeight="1" x14ac:dyDescent="0.2">
      <c r="A558" s="583" t="s">
        <v>1716</v>
      </c>
      <c r="B558" s="583" t="s">
        <v>586</v>
      </c>
      <c r="C558" s="589">
        <v>155</v>
      </c>
      <c r="D558" s="554" t="s">
        <v>92</v>
      </c>
      <c r="E558" s="586" t="s">
        <v>1799</v>
      </c>
      <c r="F558" s="586" t="s">
        <v>346</v>
      </c>
      <c r="G558" s="554" t="s">
        <v>3215</v>
      </c>
      <c r="H558" s="587"/>
      <c r="I558" s="587" t="s">
        <v>690</v>
      </c>
      <c r="J558" s="583"/>
      <c r="K558" s="554" t="s">
        <v>1946</v>
      </c>
      <c r="L558" s="554" t="s">
        <v>1947</v>
      </c>
      <c r="M558" s="583" t="s">
        <v>2033</v>
      </c>
      <c r="N558" s="583" t="s">
        <v>2993</v>
      </c>
      <c r="O558" s="583" t="s">
        <v>462</v>
      </c>
      <c r="P558" s="748"/>
      <c r="Q558" s="583" t="s">
        <v>365</v>
      </c>
      <c r="R558" s="611">
        <v>24</v>
      </c>
      <c r="S558" s="583"/>
      <c r="T558" s="611" t="s">
        <v>3834</v>
      </c>
      <c r="U558" s="583"/>
    </row>
    <row r="559" spans="1:21" ht="33" customHeight="1" x14ac:dyDescent="0.2">
      <c r="A559" s="583" t="s">
        <v>1711</v>
      </c>
      <c r="B559" s="653" t="s">
        <v>586</v>
      </c>
      <c r="C559" s="654">
        <v>155</v>
      </c>
      <c r="D559" s="655" t="s">
        <v>92</v>
      </c>
      <c r="E559" s="656" t="s">
        <v>1800</v>
      </c>
      <c r="F559" s="657" t="s">
        <v>353</v>
      </c>
      <c r="G559" s="554"/>
      <c r="H559" s="658" t="s">
        <v>360</v>
      </c>
      <c r="I559" s="658" t="s">
        <v>697</v>
      </c>
      <c r="J559" s="653"/>
      <c r="K559" s="554" t="s">
        <v>1948</v>
      </c>
      <c r="L559" s="655" t="s">
        <v>1949</v>
      </c>
      <c r="M559" s="583" t="s">
        <v>2033</v>
      </c>
      <c r="N559" s="583" t="s">
        <v>2993</v>
      </c>
      <c r="O559" s="666" t="s">
        <v>3011</v>
      </c>
      <c r="P559" s="748"/>
      <c r="Q559" s="749" t="s">
        <v>365</v>
      </c>
      <c r="R559" s="748">
        <v>2</v>
      </c>
      <c r="S559" s="749"/>
      <c r="T559" s="748" t="s">
        <v>3843</v>
      </c>
      <c r="U559" s="749"/>
    </row>
    <row r="560" spans="1:21" ht="33" customHeight="1" x14ac:dyDescent="0.2">
      <c r="A560" s="583" t="s">
        <v>1711</v>
      </c>
      <c r="B560" s="653" t="s">
        <v>586</v>
      </c>
      <c r="C560" s="654">
        <v>155</v>
      </c>
      <c r="D560" s="655" t="s">
        <v>92</v>
      </c>
      <c r="E560" s="656" t="s">
        <v>1801</v>
      </c>
      <c r="F560" s="657" t="s">
        <v>353</v>
      </c>
      <c r="G560" s="554"/>
      <c r="H560" s="658" t="s">
        <v>360</v>
      </c>
      <c r="I560" s="658" t="s">
        <v>697</v>
      </c>
      <c r="J560" s="653"/>
      <c r="K560" s="554" t="s">
        <v>1950</v>
      </c>
      <c r="L560" s="655" t="s">
        <v>1951</v>
      </c>
      <c r="M560" s="583" t="s">
        <v>2033</v>
      </c>
      <c r="N560" s="583" t="s">
        <v>2993</v>
      </c>
      <c r="O560" s="660" t="s">
        <v>3203</v>
      </c>
      <c r="P560" s="748"/>
      <c r="Q560" s="749" t="s">
        <v>365</v>
      </c>
      <c r="R560" s="748">
        <v>20</v>
      </c>
      <c r="S560" s="749"/>
      <c r="T560" s="748" t="s">
        <v>3843</v>
      </c>
      <c r="U560" s="749"/>
    </row>
    <row r="561" spans="1:21" ht="33" customHeight="1" x14ac:dyDescent="0.2">
      <c r="A561" s="583" t="s">
        <v>1717</v>
      </c>
      <c r="B561" s="653" t="s">
        <v>365</v>
      </c>
      <c r="C561" s="613">
        <v>155</v>
      </c>
      <c r="D561" s="554" t="s">
        <v>92</v>
      </c>
      <c r="E561" s="586" t="s">
        <v>1802</v>
      </c>
      <c r="F561" s="596" t="s">
        <v>461</v>
      </c>
      <c r="G561" s="554" t="s">
        <v>3047</v>
      </c>
      <c r="H561" s="598"/>
      <c r="I561" s="658" t="s">
        <v>455</v>
      </c>
      <c r="J561" s="653"/>
      <c r="K561" s="554" t="s">
        <v>1952</v>
      </c>
      <c r="L561" s="655" t="s">
        <v>1953</v>
      </c>
      <c r="M561" s="583" t="s">
        <v>2033</v>
      </c>
      <c r="N561" s="583" t="s">
        <v>2993</v>
      </c>
      <c r="O561" s="583" t="s">
        <v>3213</v>
      </c>
      <c r="P561" s="583"/>
      <c r="Q561" s="583"/>
      <c r="R561" s="594">
        <v>3</v>
      </c>
      <c r="S561" s="599"/>
      <c r="T561" s="611" t="s">
        <v>3843</v>
      </c>
      <c r="U561" s="583"/>
    </row>
    <row r="562" spans="1:21" ht="33" customHeight="1" x14ac:dyDescent="0.2">
      <c r="A562" s="583" t="s">
        <v>1711</v>
      </c>
      <c r="B562" s="653" t="s">
        <v>586</v>
      </c>
      <c r="C562" s="654">
        <v>155</v>
      </c>
      <c r="D562" s="655" t="s">
        <v>92</v>
      </c>
      <c r="E562" s="656" t="s">
        <v>1803</v>
      </c>
      <c r="F562" s="657" t="s">
        <v>353</v>
      </c>
      <c r="G562" s="554"/>
      <c r="H562" s="658" t="s">
        <v>360</v>
      </c>
      <c r="I562" s="658" t="s">
        <v>455</v>
      </c>
      <c r="J562" s="653"/>
      <c r="K562" s="554" t="s">
        <v>1952</v>
      </c>
      <c r="L562" s="655" t="s">
        <v>1954</v>
      </c>
      <c r="M562" s="583" t="s">
        <v>2033</v>
      </c>
      <c r="N562" s="583" t="s">
        <v>2993</v>
      </c>
      <c r="O562" s="662" t="s">
        <v>3203</v>
      </c>
      <c r="P562" s="748"/>
      <c r="Q562" s="749" t="s">
        <v>365</v>
      </c>
      <c r="R562" s="748">
        <v>5</v>
      </c>
      <c r="S562" s="749"/>
      <c r="T562" s="748" t="s">
        <v>3843</v>
      </c>
      <c r="U562" s="749"/>
    </row>
    <row r="563" spans="1:21" ht="33" customHeight="1" x14ac:dyDescent="0.2">
      <c r="A563" s="583" t="s">
        <v>1711</v>
      </c>
      <c r="B563" s="653" t="s">
        <v>586</v>
      </c>
      <c r="C563" s="654">
        <v>155</v>
      </c>
      <c r="D563" s="655" t="s">
        <v>92</v>
      </c>
      <c r="E563" s="656" t="s">
        <v>1804</v>
      </c>
      <c r="F563" s="657" t="s">
        <v>353</v>
      </c>
      <c r="G563" s="554"/>
      <c r="H563" s="658" t="s">
        <v>360</v>
      </c>
      <c r="I563" s="658" t="s">
        <v>455</v>
      </c>
      <c r="J563" s="653"/>
      <c r="K563" s="554" t="s">
        <v>1955</v>
      </c>
      <c r="L563" s="655" t="s">
        <v>1956</v>
      </c>
      <c r="M563" s="583" t="s">
        <v>2033</v>
      </c>
      <c r="N563" s="583" t="s">
        <v>2993</v>
      </c>
      <c r="O563" s="662" t="s">
        <v>3203</v>
      </c>
      <c r="P563" s="748"/>
      <c r="Q563" s="749" t="s">
        <v>365</v>
      </c>
      <c r="R563" s="748">
        <v>10</v>
      </c>
      <c r="S563" s="749"/>
      <c r="T563" s="748" t="s">
        <v>3843</v>
      </c>
      <c r="U563" s="749"/>
    </row>
    <row r="564" spans="1:21" ht="33" customHeight="1" x14ac:dyDescent="0.2">
      <c r="A564" s="583" t="s">
        <v>1718</v>
      </c>
      <c r="B564" s="653" t="s">
        <v>586</v>
      </c>
      <c r="C564" s="654">
        <v>155</v>
      </c>
      <c r="D564" s="655" t="s">
        <v>92</v>
      </c>
      <c r="E564" s="667" t="s">
        <v>1805</v>
      </c>
      <c r="F564" s="586" t="s">
        <v>349</v>
      </c>
      <c r="G564" s="554" t="s">
        <v>3060</v>
      </c>
      <c r="H564" s="658"/>
      <c r="I564" s="658" t="s">
        <v>455</v>
      </c>
      <c r="J564" s="653"/>
      <c r="K564" s="554" t="s">
        <v>1952</v>
      </c>
      <c r="L564" s="655" t="s">
        <v>1953</v>
      </c>
      <c r="M564" s="583" t="s">
        <v>2033</v>
      </c>
      <c r="N564" s="583" t="s">
        <v>2993</v>
      </c>
      <c r="O564" s="662" t="s">
        <v>2392</v>
      </c>
      <c r="P564" s="748"/>
      <c r="Q564" s="749" t="s">
        <v>365</v>
      </c>
      <c r="R564" s="748">
        <v>1</v>
      </c>
      <c r="S564" s="749"/>
      <c r="T564" s="748" t="s">
        <v>3843</v>
      </c>
      <c r="U564" s="749"/>
    </row>
    <row r="565" spans="1:21" ht="33" customHeight="1" x14ac:dyDescent="0.2">
      <c r="A565" s="594"/>
      <c r="B565" s="583" t="s">
        <v>586</v>
      </c>
      <c r="C565" s="589">
        <v>156</v>
      </c>
      <c r="D565" s="554" t="s">
        <v>88</v>
      </c>
      <c r="E565" s="586" t="s">
        <v>1806</v>
      </c>
      <c r="F565" s="586" t="s">
        <v>346</v>
      </c>
      <c r="G565" s="554" t="s">
        <v>1859</v>
      </c>
      <c r="H565" s="587"/>
      <c r="I565" s="587" t="s">
        <v>197</v>
      </c>
      <c r="J565" s="583"/>
      <c r="K565" s="554" t="s">
        <v>1957</v>
      </c>
      <c r="L565" s="554" t="s">
        <v>1958</v>
      </c>
      <c r="M565" s="583" t="s">
        <v>2033</v>
      </c>
      <c r="N565" s="583" t="s">
        <v>2993</v>
      </c>
      <c r="O565" s="583" t="s">
        <v>3216</v>
      </c>
      <c r="P565" s="748"/>
      <c r="Q565" s="583" t="s">
        <v>365</v>
      </c>
      <c r="R565" s="611">
        <v>0.8</v>
      </c>
      <c r="S565" s="583"/>
      <c r="T565" s="611" t="s">
        <v>3834</v>
      </c>
      <c r="U565" s="583"/>
    </row>
    <row r="566" spans="1:21" ht="33" customHeight="1" x14ac:dyDescent="0.2">
      <c r="A566" s="594"/>
      <c r="B566" s="583" t="s">
        <v>586</v>
      </c>
      <c r="C566" s="589">
        <v>156</v>
      </c>
      <c r="D566" s="554" t="s">
        <v>88</v>
      </c>
      <c r="E566" s="586" t="s">
        <v>1807</v>
      </c>
      <c r="F566" s="586" t="s">
        <v>346</v>
      </c>
      <c r="G566" s="554" t="s">
        <v>1860</v>
      </c>
      <c r="H566" s="587"/>
      <c r="I566" s="587" t="s">
        <v>197</v>
      </c>
      <c r="J566" s="583"/>
      <c r="K566" s="554" t="s">
        <v>3217</v>
      </c>
      <c r="L566" s="554" t="s">
        <v>1959</v>
      </c>
      <c r="M566" s="583" t="s">
        <v>2033</v>
      </c>
      <c r="N566" s="583" t="s">
        <v>2993</v>
      </c>
      <c r="O566" s="583" t="s">
        <v>3216</v>
      </c>
      <c r="P566" s="748"/>
      <c r="Q566" s="583" t="s">
        <v>365</v>
      </c>
      <c r="R566" s="611">
        <v>0.3</v>
      </c>
      <c r="S566" s="583"/>
      <c r="T566" s="611" t="s">
        <v>3834</v>
      </c>
      <c r="U566" s="583"/>
    </row>
    <row r="567" spans="1:21" ht="33" customHeight="1" x14ac:dyDescent="0.2">
      <c r="A567" s="594"/>
      <c r="B567" s="583" t="s">
        <v>586</v>
      </c>
      <c r="C567" s="589">
        <v>156</v>
      </c>
      <c r="D567" s="554" t="s">
        <v>88</v>
      </c>
      <c r="E567" s="586" t="s">
        <v>1808</v>
      </c>
      <c r="F567" s="586" t="s">
        <v>346</v>
      </c>
      <c r="G567" s="554" t="s">
        <v>1527</v>
      </c>
      <c r="H567" s="587"/>
      <c r="I567" s="587" t="s">
        <v>197</v>
      </c>
      <c r="J567" s="583"/>
      <c r="K567" s="554" t="s">
        <v>3218</v>
      </c>
      <c r="L567" s="554" t="s">
        <v>1959</v>
      </c>
      <c r="M567" s="583" t="s">
        <v>2033</v>
      </c>
      <c r="N567" s="583" t="s">
        <v>2993</v>
      </c>
      <c r="O567" s="583" t="s">
        <v>3216</v>
      </c>
      <c r="P567" s="748"/>
      <c r="Q567" s="583" t="s">
        <v>365</v>
      </c>
      <c r="R567" s="611">
        <v>2.2000000000000002</v>
      </c>
      <c r="S567" s="583"/>
      <c r="T567" s="611" t="s">
        <v>3834</v>
      </c>
      <c r="U567" s="583"/>
    </row>
    <row r="568" spans="1:21" ht="33" customHeight="1" x14ac:dyDescent="0.2">
      <c r="A568" s="583" t="s">
        <v>1719</v>
      </c>
      <c r="B568" s="622" t="s">
        <v>365</v>
      </c>
      <c r="C568" s="595">
        <v>156</v>
      </c>
      <c r="D568" s="608" t="s">
        <v>88</v>
      </c>
      <c r="E568" s="604" t="s">
        <v>1809</v>
      </c>
      <c r="F568" s="609" t="s">
        <v>353</v>
      </c>
      <c r="G568" s="554" t="s">
        <v>3219</v>
      </c>
      <c r="H568" s="365"/>
      <c r="I568" s="609" t="s">
        <v>197</v>
      </c>
      <c r="J568" s="622"/>
      <c r="K568" s="608" t="s">
        <v>1960</v>
      </c>
      <c r="L568" s="608" t="s">
        <v>1961</v>
      </c>
      <c r="M568" s="583" t="s">
        <v>2033</v>
      </c>
      <c r="N568" s="583" t="s">
        <v>2993</v>
      </c>
      <c r="O568" s="583" t="s">
        <v>462</v>
      </c>
      <c r="P568" s="622"/>
      <c r="Q568" s="622"/>
      <c r="R568" s="651">
        <v>2.8849999999999998</v>
      </c>
      <c r="S568" s="576" t="s">
        <v>3936</v>
      </c>
      <c r="T568" s="651" t="s">
        <v>3834</v>
      </c>
      <c r="U568" s="583" t="s">
        <v>3890</v>
      </c>
    </row>
    <row r="569" spans="1:21" ht="33" customHeight="1" x14ac:dyDescent="0.2">
      <c r="A569" s="594"/>
      <c r="B569" s="583" t="s">
        <v>586</v>
      </c>
      <c r="C569" s="589">
        <v>156</v>
      </c>
      <c r="D569" s="554" t="s">
        <v>88</v>
      </c>
      <c r="E569" s="586" t="s">
        <v>1810</v>
      </c>
      <c r="F569" s="586" t="s">
        <v>346</v>
      </c>
      <c r="G569" s="554" t="s">
        <v>3220</v>
      </c>
      <c r="H569" s="587"/>
      <c r="I569" s="587" t="s">
        <v>1339</v>
      </c>
      <c r="J569" s="583"/>
      <c r="K569" s="554" t="s">
        <v>1962</v>
      </c>
      <c r="L569" s="554" t="s">
        <v>1963</v>
      </c>
      <c r="M569" s="583" t="s">
        <v>2033</v>
      </c>
      <c r="N569" s="583" t="s">
        <v>2993</v>
      </c>
      <c r="O569" s="583" t="s">
        <v>709</v>
      </c>
      <c r="P569" s="583"/>
      <c r="Q569" s="583"/>
      <c r="R569" s="611">
        <v>1</v>
      </c>
      <c r="S569" s="583"/>
      <c r="T569" s="611" t="s">
        <v>3843</v>
      </c>
      <c r="U569" s="583"/>
    </row>
    <row r="570" spans="1:21" ht="33" customHeight="1" x14ac:dyDescent="0.2">
      <c r="A570" s="590"/>
      <c r="B570" s="583" t="s">
        <v>586</v>
      </c>
      <c r="C570" s="589">
        <v>156</v>
      </c>
      <c r="D570" s="554" t="s">
        <v>88</v>
      </c>
      <c r="E570" s="586" t="s">
        <v>1811</v>
      </c>
      <c r="F570" s="586" t="s">
        <v>346</v>
      </c>
      <c r="G570" s="554" t="s">
        <v>1861</v>
      </c>
      <c r="H570" s="587"/>
      <c r="I570" s="587" t="s">
        <v>368</v>
      </c>
      <c r="J570" s="583"/>
      <c r="K570" s="554" t="s">
        <v>1964</v>
      </c>
      <c r="L570" s="554" t="s">
        <v>1965</v>
      </c>
      <c r="M570" s="583" t="s">
        <v>2033</v>
      </c>
      <c r="N570" s="583" t="s">
        <v>2995</v>
      </c>
      <c r="O570" s="583" t="s">
        <v>2994</v>
      </c>
      <c r="P570" s="583" t="s">
        <v>3835</v>
      </c>
      <c r="Q570" s="583"/>
      <c r="R570" s="611">
        <v>1.5</v>
      </c>
      <c r="S570" s="583"/>
      <c r="T570" s="611" t="s">
        <v>3834</v>
      </c>
      <c r="U570" s="583"/>
    </row>
    <row r="571" spans="1:21" ht="33" customHeight="1" x14ac:dyDescent="0.2">
      <c r="A571" s="590"/>
      <c r="B571" s="583" t="s">
        <v>586</v>
      </c>
      <c r="C571" s="589">
        <v>156</v>
      </c>
      <c r="D571" s="554" t="s">
        <v>88</v>
      </c>
      <c r="E571" s="586" t="s">
        <v>1812</v>
      </c>
      <c r="F571" s="586" t="s">
        <v>346</v>
      </c>
      <c r="G571" s="554" t="s">
        <v>1859</v>
      </c>
      <c r="H571" s="587"/>
      <c r="I571" s="587" t="s">
        <v>368</v>
      </c>
      <c r="J571" s="583"/>
      <c r="K571" s="554" t="s">
        <v>1966</v>
      </c>
      <c r="L571" s="554" t="s">
        <v>1967</v>
      </c>
      <c r="M571" s="583" t="s">
        <v>2033</v>
      </c>
      <c r="N571" s="583" t="s">
        <v>2995</v>
      </c>
      <c r="O571" s="583" t="s">
        <v>2994</v>
      </c>
      <c r="P571" s="583" t="s">
        <v>3835</v>
      </c>
      <c r="Q571" s="583"/>
      <c r="R571" s="611">
        <v>7.1</v>
      </c>
      <c r="S571" s="583"/>
      <c r="T571" s="611" t="s">
        <v>3834</v>
      </c>
      <c r="U571" s="583"/>
    </row>
    <row r="572" spans="1:21" ht="33" customHeight="1" x14ac:dyDescent="0.2">
      <c r="A572" s="590"/>
      <c r="B572" s="583" t="s">
        <v>586</v>
      </c>
      <c r="C572" s="589">
        <v>156</v>
      </c>
      <c r="D572" s="554" t="s">
        <v>88</v>
      </c>
      <c r="E572" s="586" t="s">
        <v>1813</v>
      </c>
      <c r="F572" s="586" t="s">
        <v>346</v>
      </c>
      <c r="G572" s="554" t="s">
        <v>1857</v>
      </c>
      <c r="H572" s="587"/>
      <c r="I572" s="587" t="s">
        <v>368</v>
      </c>
      <c r="J572" s="583"/>
      <c r="K572" s="554" t="s">
        <v>3221</v>
      </c>
      <c r="L572" s="554" t="s">
        <v>1968</v>
      </c>
      <c r="M572" s="583" t="s">
        <v>2033</v>
      </c>
      <c r="N572" s="583" t="s">
        <v>2995</v>
      </c>
      <c r="O572" s="583" t="s">
        <v>2994</v>
      </c>
      <c r="P572" s="583" t="s">
        <v>3835</v>
      </c>
      <c r="Q572" s="583"/>
      <c r="R572" s="611">
        <v>3.2</v>
      </c>
      <c r="S572" s="583"/>
      <c r="T572" s="611" t="s">
        <v>3834</v>
      </c>
      <c r="U572" s="583"/>
    </row>
    <row r="573" spans="1:21" ht="33" customHeight="1" x14ac:dyDescent="0.2">
      <c r="A573" s="590"/>
      <c r="B573" s="583" t="s">
        <v>586</v>
      </c>
      <c r="C573" s="589">
        <v>156</v>
      </c>
      <c r="D573" s="554" t="s">
        <v>88</v>
      </c>
      <c r="E573" s="586" t="s">
        <v>1814</v>
      </c>
      <c r="F573" s="586" t="s">
        <v>346</v>
      </c>
      <c r="G573" s="554" t="s">
        <v>1527</v>
      </c>
      <c r="H573" s="587"/>
      <c r="I573" s="587" t="s">
        <v>374</v>
      </c>
      <c r="J573" s="583"/>
      <c r="K573" s="554" t="s">
        <v>1969</v>
      </c>
      <c r="L573" s="554" t="s">
        <v>1970</v>
      </c>
      <c r="M573" s="583" t="s">
        <v>2033</v>
      </c>
      <c r="N573" s="583" t="s">
        <v>2995</v>
      </c>
      <c r="O573" s="583" t="s">
        <v>3061</v>
      </c>
      <c r="P573" s="583" t="s">
        <v>3836</v>
      </c>
      <c r="Q573" s="583" t="s">
        <v>3937</v>
      </c>
      <c r="R573" s="611">
        <v>49.8</v>
      </c>
      <c r="S573" s="583"/>
      <c r="T573" s="611" t="s">
        <v>3834</v>
      </c>
      <c r="U573" s="583"/>
    </row>
    <row r="574" spans="1:21" ht="33" customHeight="1" x14ac:dyDescent="0.2">
      <c r="A574" s="590"/>
      <c r="B574" s="583" t="s">
        <v>586</v>
      </c>
      <c r="C574" s="589">
        <v>156</v>
      </c>
      <c r="D574" s="554" t="s">
        <v>88</v>
      </c>
      <c r="E574" s="586" t="s">
        <v>1815</v>
      </c>
      <c r="F574" s="586" t="s">
        <v>346</v>
      </c>
      <c r="G574" s="554" t="s">
        <v>1861</v>
      </c>
      <c r="H574" s="587"/>
      <c r="I574" s="587" t="s">
        <v>374</v>
      </c>
      <c r="J574" s="583"/>
      <c r="K574" s="554" t="s">
        <v>3222</v>
      </c>
      <c r="L574" s="554" t="s">
        <v>1971</v>
      </c>
      <c r="M574" s="583" t="s">
        <v>2033</v>
      </c>
      <c r="N574" s="583" t="s">
        <v>2993</v>
      </c>
      <c r="O574" s="583" t="s">
        <v>2994</v>
      </c>
      <c r="P574" s="748"/>
      <c r="Q574" s="583" t="s">
        <v>365</v>
      </c>
      <c r="R574" s="611">
        <v>0.2</v>
      </c>
      <c r="S574" s="583"/>
      <c r="T574" s="611" t="s">
        <v>3834</v>
      </c>
      <c r="U574" s="583"/>
    </row>
    <row r="575" spans="1:21" ht="33" customHeight="1" x14ac:dyDescent="0.2">
      <c r="A575" s="594"/>
      <c r="B575" s="583" t="s">
        <v>586</v>
      </c>
      <c r="C575" s="589">
        <v>156</v>
      </c>
      <c r="D575" s="554" t="s">
        <v>88</v>
      </c>
      <c r="E575" s="586" t="s">
        <v>1816</v>
      </c>
      <c r="F575" s="586" t="s">
        <v>346</v>
      </c>
      <c r="G575" s="554" t="s">
        <v>1859</v>
      </c>
      <c r="H575" s="587"/>
      <c r="I575" s="587" t="s">
        <v>374</v>
      </c>
      <c r="J575" s="583"/>
      <c r="K575" s="554" t="s">
        <v>1972</v>
      </c>
      <c r="L575" s="554" t="s">
        <v>1970</v>
      </c>
      <c r="M575" s="583" t="s">
        <v>2033</v>
      </c>
      <c r="N575" s="583" t="s">
        <v>2993</v>
      </c>
      <c r="O575" s="583" t="s">
        <v>709</v>
      </c>
      <c r="P575" s="748"/>
      <c r="Q575" s="583" t="s">
        <v>365</v>
      </c>
      <c r="R575" s="583">
        <v>2.5</v>
      </c>
      <c r="S575" s="583" t="s">
        <v>3938</v>
      </c>
      <c r="T575" s="611" t="s">
        <v>3834</v>
      </c>
      <c r="U575" s="583"/>
    </row>
    <row r="576" spans="1:21" ht="33" customHeight="1" x14ac:dyDescent="0.2">
      <c r="A576" s="583" t="s">
        <v>1720</v>
      </c>
      <c r="B576" s="583" t="s">
        <v>365</v>
      </c>
      <c r="C576" s="589">
        <v>156</v>
      </c>
      <c r="D576" s="554" t="s">
        <v>88</v>
      </c>
      <c r="E576" s="586" t="s">
        <v>1817</v>
      </c>
      <c r="F576" s="586" t="s">
        <v>346</v>
      </c>
      <c r="G576" s="554" t="s">
        <v>3223</v>
      </c>
      <c r="H576" s="587"/>
      <c r="I576" s="587" t="s">
        <v>379</v>
      </c>
      <c r="J576" s="583"/>
      <c r="K576" s="554" t="s">
        <v>380</v>
      </c>
      <c r="L576" s="554" t="s">
        <v>381</v>
      </c>
      <c r="M576" s="583" t="s">
        <v>704</v>
      </c>
      <c r="N576" s="583" t="s">
        <v>2995</v>
      </c>
      <c r="O576" s="583" t="s">
        <v>462</v>
      </c>
      <c r="P576" s="583" t="s">
        <v>3835</v>
      </c>
      <c r="Q576" s="583" t="s">
        <v>3841</v>
      </c>
      <c r="R576" s="611"/>
      <c r="S576" s="583"/>
      <c r="T576" s="611" t="s">
        <v>3842</v>
      </c>
      <c r="U576" s="583"/>
    </row>
    <row r="577" spans="1:21" ht="33" customHeight="1" x14ac:dyDescent="0.2">
      <c r="A577" s="583" t="s">
        <v>1721</v>
      </c>
      <c r="B577" s="622" t="s">
        <v>586</v>
      </c>
      <c r="C577" s="595">
        <v>156</v>
      </c>
      <c r="D577" s="364" t="s">
        <v>88</v>
      </c>
      <c r="E577" s="309" t="s">
        <v>1818</v>
      </c>
      <c r="F577" s="598" t="s">
        <v>353</v>
      </c>
      <c r="G577" s="597"/>
      <c r="H577" s="598"/>
      <c r="I577" s="365" t="s">
        <v>382</v>
      </c>
      <c r="J577" s="622"/>
      <c r="K577" s="364" t="s">
        <v>1973</v>
      </c>
      <c r="L577" s="598" t="s">
        <v>1974</v>
      </c>
      <c r="M577" s="583" t="s">
        <v>2033</v>
      </c>
      <c r="N577" s="590" t="s">
        <v>365</v>
      </c>
      <c r="O577" s="583" t="s">
        <v>3109</v>
      </c>
      <c r="P577" s="750"/>
      <c r="Q577" s="751"/>
      <c r="R577" s="622">
        <v>1</v>
      </c>
      <c r="S577" s="622"/>
      <c r="T577" s="576" t="s">
        <v>3843</v>
      </c>
      <c r="U577" s="576"/>
    </row>
    <row r="578" spans="1:21" ht="33" customHeight="1" x14ac:dyDescent="0.2">
      <c r="A578" s="583" t="s">
        <v>1721</v>
      </c>
      <c r="B578" s="622" t="s">
        <v>365</v>
      </c>
      <c r="C578" s="595">
        <v>156</v>
      </c>
      <c r="D578" s="364" t="s">
        <v>88</v>
      </c>
      <c r="E578" s="624" t="s">
        <v>1819</v>
      </c>
      <c r="F578" s="365" t="s">
        <v>353</v>
      </c>
      <c r="G578" s="364"/>
      <c r="H578" s="597" t="s">
        <v>3224</v>
      </c>
      <c r="I578" s="365" t="s">
        <v>389</v>
      </c>
      <c r="J578" s="622"/>
      <c r="K578" s="364" t="s">
        <v>1975</v>
      </c>
      <c r="L578" s="364" t="s">
        <v>1976</v>
      </c>
      <c r="M578" s="583" t="s">
        <v>2033</v>
      </c>
      <c r="N578" s="583" t="s">
        <v>2995</v>
      </c>
      <c r="O578" s="583" t="s">
        <v>2994</v>
      </c>
      <c r="P578" s="583" t="s">
        <v>3835</v>
      </c>
      <c r="Q578" s="622"/>
      <c r="R578" s="594">
        <v>1</v>
      </c>
      <c r="S578" s="599" t="s">
        <v>3939</v>
      </c>
      <c r="T578" s="594" t="s">
        <v>3843</v>
      </c>
      <c r="U578" s="599"/>
    </row>
    <row r="579" spans="1:21" ht="33" customHeight="1" x14ac:dyDescent="0.2">
      <c r="A579" s="583" t="s">
        <v>1722</v>
      </c>
      <c r="B579" s="622" t="s">
        <v>365</v>
      </c>
      <c r="C579" s="595">
        <v>156</v>
      </c>
      <c r="D579" s="608" t="s">
        <v>88</v>
      </c>
      <c r="E579" s="586" t="s">
        <v>1820</v>
      </c>
      <c r="F579" s="609" t="s">
        <v>353</v>
      </c>
      <c r="G579" s="364"/>
      <c r="H579" s="597" t="s">
        <v>3224</v>
      </c>
      <c r="I579" s="609" t="s">
        <v>389</v>
      </c>
      <c r="J579" s="622"/>
      <c r="K579" s="608" t="s">
        <v>1977</v>
      </c>
      <c r="L579" s="608" t="s">
        <v>1978</v>
      </c>
      <c r="M579" s="583" t="s">
        <v>2033</v>
      </c>
      <c r="N579" s="583" t="s">
        <v>2995</v>
      </c>
      <c r="O579" s="583" t="s">
        <v>2994</v>
      </c>
      <c r="P579" s="583" t="s">
        <v>3835</v>
      </c>
      <c r="Q579" s="576"/>
      <c r="R579" s="590">
        <v>1</v>
      </c>
      <c r="S579" s="622"/>
      <c r="T579" s="651" t="s">
        <v>3843</v>
      </c>
      <c r="U579" s="576" t="s">
        <v>3940</v>
      </c>
    </row>
    <row r="580" spans="1:21" ht="33" customHeight="1" x14ac:dyDescent="0.2">
      <c r="A580" s="583" t="s">
        <v>1721</v>
      </c>
      <c r="B580" s="622" t="s">
        <v>586</v>
      </c>
      <c r="C580" s="595">
        <v>156</v>
      </c>
      <c r="D580" s="364" t="s">
        <v>88</v>
      </c>
      <c r="E580" s="624" t="s">
        <v>1821</v>
      </c>
      <c r="F580" s="598" t="s">
        <v>353</v>
      </c>
      <c r="G580" s="597"/>
      <c r="H580" s="597" t="s">
        <v>3224</v>
      </c>
      <c r="I580" s="364" t="s">
        <v>1979</v>
      </c>
      <c r="J580" s="622"/>
      <c r="K580" s="364" t="s">
        <v>1980</v>
      </c>
      <c r="L580" s="597" t="s">
        <v>1981</v>
      </c>
      <c r="M580" s="583" t="s">
        <v>2033</v>
      </c>
      <c r="N580" s="583" t="s">
        <v>2995</v>
      </c>
      <c r="O580" s="583" t="s">
        <v>462</v>
      </c>
      <c r="P580" s="583" t="s">
        <v>3835</v>
      </c>
      <c r="Q580" s="599"/>
      <c r="R580" s="594">
        <v>1</v>
      </c>
      <c r="S580" s="599"/>
      <c r="T580" s="611" t="s">
        <v>3843</v>
      </c>
      <c r="U580" s="583"/>
    </row>
    <row r="581" spans="1:21" ht="33" customHeight="1" x14ac:dyDescent="0.2">
      <c r="A581" s="602" t="s">
        <v>1723</v>
      </c>
      <c r="B581" s="576" t="s">
        <v>586</v>
      </c>
      <c r="C581" s="668">
        <v>156</v>
      </c>
      <c r="D581" s="608" t="s">
        <v>88</v>
      </c>
      <c r="E581" s="604" t="s">
        <v>1822</v>
      </c>
      <c r="F581" s="587" t="s">
        <v>353</v>
      </c>
      <c r="G581" s="554"/>
      <c r="H581" s="587" t="s">
        <v>1863</v>
      </c>
      <c r="I581" s="609" t="s">
        <v>517</v>
      </c>
      <c r="J581" s="576"/>
      <c r="K581" s="608" t="s">
        <v>1982</v>
      </c>
      <c r="L581" s="554" t="s">
        <v>1983</v>
      </c>
      <c r="M581" s="583" t="s">
        <v>2033</v>
      </c>
      <c r="N581" s="583" t="s">
        <v>2995</v>
      </c>
      <c r="O581" s="583" t="s">
        <v>2994</v>
      </c>
      <c r="P581" s="583" t="s">
        <v>3941</v>
      </c>
      <c r="Q581" s="583" t="s">
        <v>3942</v>
      </c>
      <c r="R581" s="611">
        <v>1</v>
      </c>
      <c r="S581" s="583" t="s">
        <v>461</v>
      </c>
      <c r="T581" s="611" t="s">
        <v>3843</v>
      </c>
      <c r="U581" s="583"/>
    </row>
    <row r="582" spans="1:21" ht="33" customHeight="1" x14ac:dyDescent="0.2">
      <c r="A582" s="583" t="s">
        <v>1721</v>
      </c>
      <c r="B582" s="622" t="s">
        <v>586</v>
      </c>
      <c r="C582" s="595">
        <v>156</v>
      </c>
      <c r="D582" s="364" t="s">
        <v>88</v>
      </c>
      <c r="E582" s="624" t="s">
        <v>1823</v>
      </c>
      <c r="F582" s="598" t="s">
        <v>353</v>
      </c>
      <c r="G582" s="597"/>
      <c r="H582" s="598" t="s">
        <v>1863</v>
      </c>
      <c r="I582" s="365" t="s">
        <v>517</v>
      </c>
      <c r="J582" s="622"/>
      <c r="K582" s="364" t="s">
        <v>1984</v>
      </c>
      <c r="L582" s="597" t="s">
        <v>1983</v>
      </c>
      <c r="M582" s="583" t="s">
        <v>2033</v>
      </c>
      <c r="N582" s="583" t="s">
        <v>2993</v>
      </c>
      <c r="O582" s="583" t="s">
        <v>2994</v>
      </c>
      <c r="P582" s="599"/>
      <c r="Q582" s="599"/>
      <c r="R582" s="594">
        <v>55</v>
      </c>
      <c r="S582" s="599"/>
      <c r="T582" s="611" t="s">
        <v>3843</v>
      </c>
      <c r="U582" s="583" t="s">
        <v>3943</v>
      </c>
    </row>
    <row r="583" spans="1:21" ht="33" customHeight="1" x14ac:dyDescent="0.2">
      <c r="A583" s="583" t="s">
        <v>1721</v>
      </c>
      <c r="B583" s="622" t="s">
        <v>586</v>
      </c>
      <c r="C583" s="595">
        <v>156</v>
      </c>
      <c r="D583" s="364" t="s">
        <v>88</v>
      </c>
      <c r="E583" s="624" t="s">
        <v>1824</v>
      </c>
      <c r="F583" s="598" t="s">
        <v>353</v>
      </c>
      <c r="G583" s="597"/>
      <c r="H583" s="597" t="s">
        <v>3224</v>
      </c>
      <c r="I583" s="598" t="s">
        <v>1985</v>
      </c>
      <c r="J583" s="622"/>
      <c r="K583" s="364" t="s">
        <v>1986</v>
      </c>
      <c r="L583" s="597" t="s">
        <v>1987</v>
      </c>
      <c r="M583" s="583" t="s">
        <v>2033</v>
      </c>
      <c r="N583" s="583" t="s">
        <v>2995</v>
      </c>
      <c r="O583" s="583" t="s">
        <v>2994</v>
      </c>
      <c r="P583" s="583" t="s">
        <v>3835</v>
      </c>
      <c r="Q583" s="751"/>
      <c r="R583" s="622">
        <v>27</v>
      </c>
      <c r="S583" s="622"/>
      <c r="T583" s="622" t="s">
        <v>3834</v>
      </c>
      <c r="U583" s="622"/>
    </row>
    <row r="584" spans="1:21" ht="33" customHeight="1" x14ac:dyDescent="0.2">
      <c r="A584" s="583" t="s">
        <v>1724</v>
      </c>
      <c r="B584" s="583" t="s">
        <v>586</v>
      </c>
      <c r="C584" s="589">
        <v>156</v>
      </c>
      <c r="D584" s="554" t="s">
        <v>88</v>
      </c>
      <c r="E584" s="586" t="s">
        <v>1825</v>
      </c>
      <c r="F584" s="586" t="s">
        <v>346</v>
      </c>
      <c r="G584" s="554" t="s">
        <v>1861</v>
      </c>
      <c r="H584" s="587"/>
      <c r="I584" s="587" t="s">
        <v>1988</v>
      </c>
      <c r="J584" s="583"/>
      <c r="K584" s="554" t="s">
        <v>1989</v>
      </c>
      <c r="L584" s="554" t="s">
        <v>1990</v>
      </c>
      <c r="M584" s="583" t="s">
        <v>2033</v>
      </c>
      <c r="N584" s="583" t="s">
        <v>2993</v>
      </c>
      <c r="O584" s="583" t="s">
        <v>2994</v>
      </c>
      <c r="P584" s="583"/>
      <c r="Q584" s="583"/>
      <c r="R584" s="611">
        <v>0.2</v>
      </c>
      <c r="S584" s="583"/>
      <c r="T584" s="611" t="s">
        <v>3834</v>
      </c>
      <c r="U584" s="583"/>
    </row>
    <row r="585" spans="1:21" ht="33" customHeight="1" x14ac:dyDescent="0.2">
      <c r="A585" s="594"/>
      <c r="B585" s="583" t="s">
        <v>586</v>
      </c>
      <c r="C585" s="589">
        <v>156</v>
      </c>
      <c r="D585" s="554" t="s">
        <v>88</v>
      </c>
      <c r="E585" s="586" t="s">
        <v>1826</v>
      </c>
      <c r="F585" s="586" t="s">
        <v>346</v>
      </c>
      <c r="G585" s="554" t="s">
        <v>1861</v>
      </c>
      <c r="H585" s="587"/>
      <c r="I585" s="587" t="s">
        <v>1988</v>
      </c>
      <c r="J585" s="583"/>
      <c r="K585" s="554" t="s">
        <v>89</v>
      </c>
      <c r="L585" s="554" t="s">
        <v>1991</v>
      </c>
      <c r="M585" s="583" t="s">
        <v>2033</v>
      </c>
      <c r="N585" s="583" t="s">
        <v>2993</v>
      </c>
      <c r="O585" s="583" t="s">
        <v>2994</v>
      </c>
      <c r="P585" s="583"/>
      <c r="Q585" s="583"/>
      <c r="R585" s="611">
        <v>0.93</v>
      </c>
      <c r="S585" s="583"/>
      <c r="T585" s="611" t="s">
        <v>3834</v>
      </c>
      <c r="U585" s="583"/>
    </row>
    <row r="586" spans="1:21" ht="33" customHeight="1" x14ac:dyDescent="0.2">
      <c r="A586" s="583" t="s">
        <v>1721</v>
      </c>
      <c r="B586" s="622" t="s">
        <v>586</v>
      </c>
      <c r="C586" s="595">
        <v>156</v>
      </c>
      <c r="D586" s="364" t="s">
        <v>88</v>
      </c>
      <c r="E586" s="624" t="s">
        <v>1827</v>
      </c>
      <c r="F586" s="598" t="s">
        <v>353</v>
      </c>
      <c r="G586" s="597"/>
      <c r="H586" s="597" t="s">
        <v>3224</v>
      </c>
      <c r="I586" s="598" t="s">
        <v>1992</v>
      </c>
      <c r="J586" s="622"/>
      <c r="K586" s="364" t="s">
        <v>1993</v>
      </c>
      <c r="L586" s="597" t="s">
        <v>1994</v>
      </c>
      <c r="M586" s="583" t="s">
        <v>2033</v>
      </c>
      <c r="N586" s="583" t="s">
        <v>2993</v>
      </c>
      <c r="O586" s="583" t="s">
        <v>2994</v>
      </c>
      <c r="P586" s="599"/>
      <c r="Q586" s="599" t="s">
        <v>3944</v>
      </c>
      <c r="R586" s="599">
        <v>1</v>
      </c>
      <c r="S586" s="599"/>
      <c r="T586" s="583" t="s">
        <v>3843</v>
      </c>
      <c r="U586" s="583"/>
    </row>
    <row r="587" spans="1:21" ht="33" customHeight="1" x14ac:dyDescent="0.2">
      <c r="A587" s="583" t="s">
        <v>1721</v>
      </c>
      <c r="B587" s="622" t="s">
        <v>586</v>
      </c>
      <c r="C587" s="595">
        <v>156</v>
      </c>
      <c r="D587" s="364" t="s">
        <v>88</v>
      </c>
      <c r="E587" s="624" t="s">
        <v>1828</v>
      </c>
      <c r="F587" s="598" t="s">
        <v>353</v>
      </c>
      <c r="G587" s="597"/>
      <c r="H587" s="598"/>
      <c r="I587" s="365" t="s">
        <v>419</v>
      </c>
      <c r="J587" s="622"/>
      <c r="K587" s="364" t="s">
        <v>1995</v>
      </c>
      <c r="L587" s="597" t="s">
        <v>1996</v>
      </c>
      <c r="M587" s="583" t="s">
        <v>2033</v>
      </c>
      <c r="N587" s="583" t="s">
        <v>2993</v>
      </c>
      <c r="O587" s="583" t="s">
        <v>462</v>
      </c>
      <c r="P587" s="750"/>
      <c r="Q587" s="751"/>
      <c r="R587" s="622">
        <v>1</v>
      </c>
      <c r="S587" s="622"/>
      <c r="T587" s="576" t="s">
        <v>3843</v>
      </c>
      <c r="U587" s="576"/>
    </row>
    <row r="588" spans="1:21" ht="33" customHeight="1" x14ac:dyDescent="0.2">
      <c r="A588" s="583" t="s">
        <v>1721</v>
      </c>
      <c r="B588" s="622" t="s">
        <v>586</v>
      </c>
      <c r="C588" s="595">
        <v>156</v>
      </c>
      <c r="D588" s="364" t="s">
        <v>88</v>
      </c>
      <c r="E588" s="624" t="s">
        <v>1829</v>
      </c>
      <c r="F588" s="598" t="s">
        <v>353</v>
      </c>
      <c r="G588" s="364"/>
      <c r="H588" s="597" t="s">
        <v>1862</v>
      </c>
      <c r="I588" s="598" t="s">
        <v>1997</v>
      </c>
      <c r="J588" s="622"/>
      <c r="K588" s="364" t="s">
        <v>1998</v>
      </c>
      <c r="L588" s="597" t="s">
        <v>1976</v>
      </c>
      <c r="M588" s="583" t="s">
        <v>2033</v>
      </c>
      <c r="N588" s="622" t="s">
        <v>2993</v>
      </c>
      <c r="O588" s="583" t="s">
        <v>2994</v>
      </c>
      <c r="P588" s="622"/>
      <c r="Q588" s="622"/>
      <c r="R588" s="594">
        <v>1</v>
      </c>
      <c r="S588" s="599"/>
      <c r="T588" s="611" t="s">
        <v>3843</v>
      </c>
      <c r="U588" s="583"/>
    </row>
    <row r="589" spans="1:21" ht="33" customHeight="1" x14ac:dyDescent="0.2">
      <c r="A589" s="583" t="s">
        <v>1721</v>
      </c>
      <c r="B589" s="622" t="s">
        <v>586</v>
      </c>
      <c r="C589" s="595">
        <v>156</v>
      </c>
      <c r="D589" s="364" t="s">
        <v>88</v>
      </c>
      <c r="E589" s="624" t="s">
        <v>1830</v>
      </c>
      <c r="F589" s="598" t="s">
        <v>353</v>
      </c>
      <c r="G589" s="597"/>
      <c r="H589" s="598" t="s">
        <v>1863</v>
      </c>
      <c r="I589" s="365" t="s">
        <v>1214</v>
      </c>
      <c r="J589" s="622"/>
      <c r="K589" s="364" t="s">
        <v>1999</v>
      </c>
      <c r="L589" s="597" t="s">
        <v>2000</v>
      </c>
      <c r="M589" s="583" t="s">
        <v>2033</v>
      </c>
      <c r="N589" s="583" t="s">
        <v>2995</v>
      </c>
      <c r="O589" s="583" t="s">
        <v>2994</v>
      </c>
      <c r="P589" s="583" t="s">
        <v>3835</v>
      </c>
      <c r="Q589" s="599"/>
      <c r="R589" s="594">
        <v>0.5</v>
      </c>
      <c r="S589" s="599"/>
      <c r="T589" s="594" t="s">
        <v>3834</v>
      </c>
      <c r="U589" s="599"/>
    </row>
    <row r="590" spans="1:21" ht="33" customHeight="1" x14ac:dyDescent="0.2">
      <c r="A590" s="583" t="s">
        <v>1724</v>
      </c>
      <c r="B590" s="583" t="s">
        <v>586</v>
      </c>
      <c r="C590" s="589">
        <v>156</v>
      </c>
      <c r="D590" s="554" t="s">
        <v>88</v>
      </c>
      <c r="E590" s="586" t="s">
        <v>1831</v>
      </c>
      <c r="F590" s="586" t="s">
        <v>346</v>
      </c>
      <c r="G590" s="554" t="s">
        <v>1859</v>
      </c>
      <c r="H590" s="587"/>
      <c r="I590" s="587" t="s">
        <v>665</v>
      </c>
      <c r="J590" s="583"/>
      <c r="K590" s="554" t="s">
        <v>2001</v>
      </c>
      <c r="L590" s="554" t="s">
        <v>744</v>
      </c>
      <c r="M590" s="583" t="s">
        <v>2033</v>
      </c>
      <c r="N590" s="583" t="s">
        <v>2993</v>
      </c>
      <c r="O590" s="583" t="s">
        <v>2994</v>
      </c>
      <c r="P590" s="583"/>
      <c r="Q590" s="583"/>
      <c r="R590" s="611">
        <v>1.2</v>
      </c>
      <c r="S590" s="583"/>
      <c r="T590" s="611" t="s">
        <v>3834</v>
      </c>
      <c r="U590" s="583"/>
    </row>
    <row r="591" spans="1:21" ht="33" customHeight="1" x14ac:dyDescent="0.2">
      <c r="A591" s="583" t="s">
        <v>1724</v>
      </c>
      <c r="B591" s="583" t="s">
        <v>586</v>
      </c>
      <c r="C591" s="589">
        <v>156</v>
      </c>
      <c r="D591" s="554" t="s">
        <v>88</v>
      </c>
      <c r="E591" s="586" t="s">
        <v>1832</v>
      </c>
      <c r="F591" s="586" t="s">
        <v>346</v>
      </c>
      <c r="G591" s="554" t="s">
        <v>1857</v>
      </c>
      <c r="H591" s="587"/>
      <c r="I591" s="587" t="s">
        <v>665</v>
      </c>
      <c r="J591" s="583"/>
      <c r="K591" s="554" t="s">
        <v>2001</v>
      </c>
      <c r="L591" s="554" t="s">
        <v>744</v>
      </c>
      <c r="M591" s="583" t="s">
        <v>2033</v>
      </c>
      <c r="N591" s="583" t="s">
        <v>2993</v>
      </c>
      <c r="O591" s="583" t="s">
        <v>2994</v>
      </c>
      <c r="P591" s="583"/>
      <c r="Q591" s="583"/>
      <c r="R591" s="611">
        <v>1.6</v>
      </c>
      <c r="S591" s="583"/>
      <c r="T591" s="611" t="s">
        <v>3834</v>
      </c>
      <c r="U591" s="583"/>
    </row>
    <row r="592" spans="1:21" ht="33" customHeight="1" x14ac:dyDescent="0.2">
      <c r="A592" s="594" t="s">
        <v>1720</v>
      </c>
      <c r="B592" s="583" t="s">
        <v>365</v>
      </c>
      <c r="C592" s="589">
        <v>156</v>
      </c>
      <c r="D592" s="554" t="s">
        <v>88</v>
      </c>
      <c r="E592" s="586" t="s">
        <v>1833</v>
      </c>
      <c r="F592" s="586" t="s">
        <v>346</v>
      </c>
      <c r="G592" s="554" t="s">
        <v>1857</v>
      </c>
      <c r="H592" s="587"/>
      <c r="I592" s="587" t="s">
        <v>426</v>
      </c>
      <c r="J592" s="583"/>
      <c r="K592" s="554" t="s">
        <v>2002</v>
      </c>
      <c r="L592" s="554" t="s">
        <v>1926</v>
      </c>
      <c r="M592" s="583" t="s">
        <v>704</v>
      </c>
      <c r="N592" s="583" t="s">
        <v>2995</v>
      </c>
      <c r="O592" s="583" t="s">
        <v>3225</v>
      </c>
      <c r="P592" s="583" t="s">
        <v>3836</v>
      </c>
      <c r="Q592" s="583" t="s">
        <v>3932</v>
      </c>
      <c r="R592" s="611">
        <v>1</v>
      </c>
      <c r="S592" s="583"/>
      <c r="T592" s="611" t="s">
        <v>3843</v>
      </c>
      <c r="U592" s="583"/>
    </row>
    <row r="593" spans="1:21" ht="33" customHeight="1" x14ac:dyDescent="0.2">
      <c r="A593" s="583" t="s">
        <v>1724</v>
      </c>
      <c r="B593" s="583" t="s">
        <v>586</v>
      </c>
      <c r="C593" s="589">
        <v>156</v>
      </c>
      <c r="D593" s="554" t="s">
        <v>88</v>
      </c>
      <c r="E593" s="586" t="s">
        <v>1834</v>
      </c>
      <c r="F593" s="586" t="s">
        <v>346</v>
      </c>
      <c r="G593" s="554" t="s">
        <v>1861</v>
      </c>
      <c r="H593" s="587"/>
      <c r="I593" s="587" t="s">
        <v>426</v>
      </c>
      <c r="J593" s="583"/>
      <c r="K593" s="554" t="s">
        <v>2003</v>
      </c>
      <c r="L593" s="554" t="s">
        <v>2004</v>
      </c>
      <c r="M593" s="583" t="s">
        <v>2033</v>
      </c>
      <c r="N593" s="583" t="s">
        <v>2993</v>
      </c>
      <c r="O593" s="583" t="s">
        <v>462</v>
      </c>
      <c r="P593" s="583"/>
      <c r="Q593" s="583"/>
      <c r="R593" s="611">
        <v>1</v>
      </c>
      <c r="S593" s="583"/>
      <c r="T593" s="611" t="s">
        <v>3843</v>
      </c>
      <c r="U593" s="583"/>
    </row>
    <row r="594" spans="1:21" ht="33" customHeight="1" x14ac:dyDescent="0.2">
      <c r="A594" s="594"/>
      <c r="B594" s="583" t="s">
        <v>586</v>
      </c>
      <c r="C594" s="589">
        <v>156</v>
      </c>
      <c r="D594" s="554" t="s">
        <v>88</v>
      </c>
      <c r="E594" s="586" t="s">
        <v>1835</v>
      </c>
      <c r="F594" s="586" t="s">
        <v>346</v>
      </c>
      <c r="G594" s="554" t="s">
        <v>1861</v>
      </c>
      <c r="H594" s="587"/>
      <c r="I594" s="587" t="s">
        <v>426</v>
      </c>
      <c r="J594" s="583"/>
      <c r="K594" s="554" t="s">
        <v>2005</v>
      </c>
      <c r="L594" s="554" t="s">
        <v>2006</v>
      </c>
      <c r="M594" s="583" t="s">
        <v>2033</v>
      </c>
      <c r="N594" s="583" t="s">
        <v>2993</v>
      </c>
      <c r="O594" s="583" t="s">
        <v>462</v>
      </c>
      <c r="P594" s="748"/>
      <c r="Q594" s="583" t="s">
        <v>365</v>
      </c>
      <c r="R594" s="611">
        <v>1</v>
      </c>
      <c r="S594" s="583"/>
      <c r="T594" s="611" t="s">
        <v>3843</v>
      </c>
      <c r="U594" s="583"/>
    </row>
    <row r="595" spans="1:21" ht="33" customHeight="1" x14ac:dyDescent="0.2">
      <c r="A595" s="583" t="s">
        <v>1724</v>
      </c>
      <c r="B595" s="583" t="s">
        <v>586</v>
      </c>
      <c r="C595" s="589">
        <v>156</v>
      </c>
      <c r="D595" s="554" t="s">
        <v>88</v>
      </c>
      <c r="E595" s="586" t="s">
        <v>1836</v>
      </c>
      <c r="F595" s="586" t="s">
        <v>346</v>
      </c>
      <c r="G595" s="554" t="s">
        <v>3226</v>
      </c>
      <c r="H595" s="587"/>
      <c r="I595" s="587" t="s">
        <v>426</v>
      </c>
      <c r="J595" s="583"/>
      <c r="K595" s="554" t="s">
        <v>3227</v>
      </c>
      <c r="L595" s="554" t="s">
        <v>1698</v>
      </c>
      <c r="M595" s="583" t="s">
        <v>2033</v>
      </c>
      <c r="N595" s="583" t="s">
        <v>2993</v>
      </c>
      <c r="O595" s="583" t="s">
        <v>462</v>
      </c>
      <c r="P595" s="583"/>
      <c r="Q595" s="583"/>
      <c r="R595" s="611">
        <v>1</v>
      </c>
      <c r="S595" s="583"/>
      <c r="T595" s="611" t="s">
        <v>3843</v>
      </c>
      <c r="U595" s="583"/>
    </row>
    <row r="596" spans="1:21" ht="33" customHeight="1" x14ac:dyDescent="0.2">
      <c r="A596" s="583" t="s">
        <v>1724</v>
      </c>
      <c r="B596" s="583" t="s">
        <v>586</v>
      </c>
      <c r="C596" s="589">
        <v>156</v>
      </c>
      <c r="D596" s="554" t="s">
        <v>88</v>
      </c>
      <c r="E596" s="586" t="s">
        <v>1837</v>
      </c>
      <c r="F596" s="586" t="s">
        <v>346</v>
      </c>
      <c r="G596" s="554" t="s">
        <v>1857</v>
      </c>
      <c r="H596" s="587"/>
      <c r="I596" s="587" t="s">
        <v>426</v>
      </c>
      <c r="J596" s="583"/>
      <c r="K596" s="554" t="s">
        <v>3228</v>
      </c>
      <c r="L596" s="554" t="s">
        <v>2007</v>
      </c>
      <c r="M596" s="583" t="s">
        <v>2033</v>
      </c>
      <c r="N596" s="583" t="s">
        <v>2993</v>
      </c>
      <c r="O596" s="583" t="s">
        <v>462</v>
      </c>
      <c r="P596" s="583"/>
      <c r="Q596" s="583"/>
      <c r="R596" s="611">
        <v>2.5</v>
      </c>
      <c r="S596" s="583"/>
      <c r="T596" s="611" t="s">
        <v>3834</v>
      </c>
      <c r="U596" s="583"/>
    </row>
    <row r="597" spans="1:21" ht="33" customHeight="1" x14ac:dyDescent="0.2">
      <c r="A597" s="583" t="s">
        <v>1721</v>
      </c>
      <c r="B597" s="622" t="s">
        <v>586</v>
      </c>
      <c r="C597" s="595">
        <v>156</v>
      </c>
      <c r="D597" s="364" t="s">
        <v>88</v>
      </c>
      <c r="E597" s="586" t="s">
        <v>1839</v>
      </c>
      <c r="F597" s="598" t="s">
        <v>353</v>
      </c>
      <c r="G597" s="364" t="s">
        <v>3229</v>
      </c>
      <c r="H597" s="365"/>
      <c r="I597" s="365" t="s">
        <v>426</v>
      </c>
      <c r="J597" s="622"/>
      <c r="K597" s="364" t="s">
        <v>2008</v>
      </c>
      <c r="L597" s="597" t="s">
        <v>2009</v>
      </c>
      <c r="M597" s="583" t="s">
        <v>2033</v>
      </c>
      <c r="N597" s="583" t="s">
        <v>2993</v>
      </c>
      <c r="O597" s="583" t="s">
        <v>462</v>
      </c>
      <c r="P597" s="599"/>
      <c r="Q597" s="599"/>
      <c r="R597" s="594">
        <v>1</v>
      </c>
      <c r="S597" s="599"/>
      <c r="T597" s="594" t="s">
        <v>3843</v>
      </c>
      <c r="U597" s="599"/>
    </row>
    <row r="598" spans="1:21" ht="33" customHeight="1" x14ac:dyDescent="0.2">
      <c r="A598" s="583" t="s">
        <v>1721</v>
      </c>
      <c r="B598" s="622" t="s">
        <v>365</v>
      </c>
      <c r="C598" s="595">
        <v>156</v>
      </c>
      <c r="D598" s="364" t="s">
        <v>88</v>
      </c>
      <c r="E598" s="624" t="s">
        <v>1840</v>
      </c>
      <c r="F598" s="598" t="s">
        <v>353</v>
      </c>
      <c r="G598" s="597"/>
      <c r="H598" s="597" t="s">
        <v>1864</v>
      </c>
      <c r="I598" s="598" t="s">
        <v>426</v>
      </c>
      <c r="J598" s="622"/>
      <c r="K598" s="364" t="s">
        <v>2010</v>
      </c>
      <c r="L598" s="597" t="s">
        <v>2011</v>
      </c>
      <c r="M598" s="583" t="s">
        <v>2033</v>
      </c>
      <c r="N598" s="583" t="s">
        <v>2993</v>
      </c>
      <c r="O598" s="583" t="s">
        <v>462</v>
      </c>
      <c r="P598" s="599"/>
      <c r="Q598" s="599"/>
      <c r="R598" s="594">
        <v>27</v>
      </c>
      <c r="S598" s="599"/>
      <c r="T598" s="594" t="s">
        <v>3834</v>
      </c>
      <c r="U598" s="599"/>
    </row>
    <row r="599" spans="1:21" ht="33" customHeight="1" x14ac:dyDescent="0.2">
      <c r="A599" s="583" t="s">
        <v>1721</v>
      </c>
      <c r="B599" s="622" t="s">
        <v>586</v>
      </c>
      <c r="C599" s="595">
        <v>156</v>
      </c>
      <c r="D599" s="364" t="s">
        <v>88</v>
      </c>
      <c r="E599" s="624" t="s">
        <v>1841</v>
      </c>
      <c r="F599" s="364" t="s">
        <v>1865</v>
      </c>
      <c r="G599" s="597"/>
      <c r="H599" s="597" t="s">
        <v>3224</v>
      </c>
      <c r="I599" s="598" t="s">
        <v>426</v>
      </c>
      <c r="J599" s="622"/>
      <c r="K599" s="608" t="s">
        <v>2012</v>
      </c>
      <c r="L599" s="597" t="s">
        <v>1981</v>
      </c>
      <c r="M599" s="583" t="s">
        <v>2033</v>
      </c>
      <c r="N599" s="583" t="s">
        <v>2993</v>
      </c>
      <c r="O599" s="583" t="s">
        <v>462</v>
      </c>
      <c r="P599" s="599"/>
      <c r="Q599" s="599"/>
      <c r="R599" s="594">
        <v>1</v>
      </c>
      <c r="S599" s="599"/>
      <c r="T599" s="611" t="s">
        <v>3843</v>
      </c>
      <c r="U599" s="583"/>
    </row>
    <row r="600" spans="1:21" ht="33" customHeight="1" x14ac:dyDescent="0.2">
      <c r="A600" s="583" t="s">
        <v>1721</v>
      </c>
      <c r="B600" s="622" t="s">
        <v>586</v>
      </c>
      <c r="C600" s="595">
        <v>156</v>
      </c>
      <c r="D600" s="364" t="s">
        <v>88</v>
      </c>
      <c r="E600" s="624" t="s">
        <v>1842</v>
      </c>
      <c r="F600" s="598" t="s">
        <v>353</v>
      </c>
      <c r="G600" s="597"/>
      <c r="H600" s="597" t="s">
        <v>3224</v>
      </c>
      <c r="I600" s="598" t="s">
        <v>426</v>
      </c>
      <c r="J600" s="622"/>
      <c r="K600" s="364" t="s">
        <v>2013</v>
      </c>
      <c r="L600" s="597" t="s">
        <v>1981</v>
      </c>
      <c r="M600" s="583" t="s">
        <v>2033</v>
      </c>
      <c r="N600" s="583" t="s">
        <v>2993</v>
      </c>
      <c r="O600" s="583" t="s">
        <v>462</v>
      </c>
      <c r="P600" s="599"/>
      <c r="Q600" s="599"/>
      <c r="R600" s="594">
        <v>1</v>
      </c>
      <c r="S600" s="599"/>
      <c r="T600" s="611" t="s">
        <v>3843</v>
      </c>
      <c r="U600" s="583"/>
    </row>
    <row r="601" spans="1:21" ht="33" customHeight="1" x14ac:dyDescent="0.2">
      <c r="A601" s="583" t="s">
        <v>1721</v>
      </c>
      <c r="B601" s="622" t="s">
        <v>586</v>
      </c>
      <c r="C601" s="595">
        <v>156</v>
      </c>
      <c r="D601" s="364" t="s">
        <v>88</v>
      </c>
      <c r="E601" s="624" t="s">
        <v>1843</v>
      </c>
      <c r="F601" s="598" t="s">
        <v>353</v>
      </c>
      <c r="G601" s="597"/>
      <c r="H601" s="597" t="s">
        <v>3224</v>
      </c>
      <c r="I601" s="598" t="s">
        <v>426</v>
      </c>
      <c r="J601" s="622"/>
      <c r="K601" s="364" t="s">
        <v>2014</v>
      </c>
      <c r="L601" s="597" t="s">
        <v>1981</v>
      </c>
      <c r="M601" s="583" t="s">
        <v>2033</v>
      </c>
      <c r="N601" s="583" t="s">
        <v>2993</v>
      </c>
      <c r="O601" s="583" t="s">
        <v>462</v>
      </c>
      <c r="P601" s="599"/>
      <c r="Q601" s="599"/>
      <c r="R601" s="594">
        <v>10</v>
      </c>
      <c r="S601" s="599"/>
      <c r="T601" s="594" t="s">
        <v>3834</v>
      </c>
      <c r="U601" s="599"/>
    </row>
    <row r="602" spans="1:21" ht="33" customHeight="1" x14ac:dyDescent="0.2">
      <c r="A602" s="583" t="s">
        <v>1721</v>
      </c>
      <c r="B602" s="622" t="s">
        <v>586</v>
      </c>
      <c r="C602" s="595">
        <v>156</v>
      </c>
      <c r="D602" s="364" t="s">
        <v>88</v>
      </c>
      <c r="E602" s="624" t="s">
        <v>1844</v>
      </c>
      <c r="F602" s="364" t="s">
        <v>1865</v>
      </c>
      <c r="G602" s="597"/>
      <c r="H602" s="597" t="s">
        <v>3224</v>
      </c>
      <c r="I602" s="598" t="s">
        <v>426</v>
      </c>
      <c r="J602" s="622"/>
      <c r="K602" s="364" t="s">
        <v>2015</v>
      </c>
      <c r="L602" s="597" t="s">
        <v>1981</v>
      </c>
      <c r="M602" s="583" t="s">
        <v>2033</v>
      </c>
      <c r="N602" s="583" t="s">
        <v>2993</v>
      </c>
      <c r="O602" s="583" t="s">
        <v>462</v>
      </c>
      <c r="P602" s="599"/>
      <c r="Q602" s="599"/>
      <c r="R602" s="594">
        <v>1</v>
      </c>
      <c r="S602" s="599"/>
      <c r="T602" s="611" t="s">
        <v>3843</v>
      </c>
      <c r="U602" s="583"/>
    </row>
    <row r="603" spans="1:21" ht="33" customHeight="1" x14ac:dyDescent="0.2">
      <c r="A603" s="583" t="s">
        <v>1721</v>
      </c>
      <c r="B603" s="622" t="s">
        <v>586</v>
      </c>
      <c r="C603" s="595">
        <v>156</v>
      </c>
      <c r="D603" s="364" t="s">
        <v>88</v>
      </c>
      <c r="E603" s="624" t="s">
        <v>1845</v>
      </c>
      <c r="F603" s="598" t="s">
        <v>353</v>
      </c>
      <c r="G603" s="597"/>
      <c r="H603" s="597" t="s">
        <v>3224</v>
      </c>
      <c r="I603" s="598" t="s">
        <v>426</v>
      </c>
      <c r="J603" s="622"/>
      <c r="K603" s="608" t="s">
        <v>2016</v>
      </c>
      <c r="L603" s="597" t="s">
        <v>1981</v>
      </c>
      <c r="M603" s="583" t="s">
        <v>2033</v>
      </c>
      <c r="N603" s="583" t="s">
        <v>2993</v>
      </c>
      <c r="O603" s="583" t="s">
        <v>462</v>
      </c>
      <c r="P603" s="599"/>
      <c r="Q603" s="599"/>
      <c r="R603" s="594">
        <v>27</v>
      </c>
      <c r="S603" s="599"/>
      <c r="T603" s="594" t="s">
        <v>3834</v>
      </c>
      <c r="U603" s="599"/>
    </row>
    <row r="604" spans="1:21" ht="33" customHeight="1" x14ac:dyDescent="0.2">
      <c r="A604" s="583" t="s">
        <v>1721</v>
      </c>
      <c r="B604" s="622" t="s">
        <v>586</v>
      </c>
      <c r="C604" s="595">
        <v>156</v>
      </c>
      <c r="D604" s="364" t="s">
        <v>88</v>
      </c>
      <c r="E604" s="624" t="s">
        <v>1846</v>
      </c>
      <c r="F604" s="598" t="s">
        <v>353</v>
      </c>
      <c r="G604" s="597"/>
      <c r="H604" s="597" t="s">
        <v>3224</v>
      </c>
      <c r="I604" s="365" t="s">
        <v>426</v>
      </c>
      <c r="J604" s="622"/>
      <c r="K604" s="364" t="s">
        <v>2017</v>
      </c>
      <c r="L604" s="597" t="s">
        <v>1981</v>
      </c>
      <c r="M604" s="583" t="s">
        <v>2033</v>
      </c>
      <c r="N604" s="583" t="s">
        <v>2993</v>
      </c>
      <c r="O604" s="583" t="s">
        <v>462</v>
      </c>
      <c r="P604" s="599"/>
      <c r="Q604" s="599"/>
      <c r="R604" s="594">
        <v>1</v>
      </c>
      <c r="S604" s="599"/>
      <c r="T604" s="594" t="s">
        <v>3843</v>
      </c>
      <c r="U604" s="599"/>
    </row>
    <row r="605" spans="1:21" ht="33" customHeight="1" x14ac:dyDescent="0.2">
      <c r="A605" s="583" t="s">
        <v>1725</v>
      </c>
      <c r="B605" s="622" t="s">
        <v>365</v>
      </c>
      <c r="C605" s="595">
        <v>156</v>
      </c>
      <c r="D605" s="364" t="s">
        <v>88</v>
      </c>
      <c r="E605" s="624" t="s">
        <v>1847</v>
      </c>
      <c r="F605" s="365" t="s">
        <v>353</v>
      </c>
      <c r="G605" s="364"/>
      <c r="H605" s="597" t="s">
        <v>3224</v>
      </c>
      <c r="I605" s="365" t="s">
        <v>426</v>
      </c>
      <c r="J605" s="622"/>
      <c r="K605" s="364" t="s">
        <v>2018</v>
      </c>
      <c r="L605" s="364" t="s">
        <v>2019</v>
      </c>
      <c r="M605" s="583" t="s">
        <v>2033</v>
      </c>
      <c r="N605" s="583" t="s">
        <v>2993</v>
      </c>
      <c r="O605" s="583" t="s">
        <v>462</v>
      </c>
      <c r="P605" s="622"/>
      <c r="Q605" s="622"/>
      <c r="R605" s="590">
        <v>1</v>
      </c>
      <c r="S605" s="622"/>
      <c r="T605" s="590" t="s">
        <v>3843</v>
      </c>
      <c r="U605" s="622"/>
    </row>
    <row r="606" spans="1:21" ht="33" customHeight="1" x14ac:dyDescent="0.2">
      <c r="A606" s="590"/>
      <c r="B606" s="583" t="s">
        <v>586</v>
      </c>
      <c r="C606" s="589">
        <v>156</v>
      </c>
      <c r="D606" s="554" t="s">
        <v>88</v>
      </c>
      <c r="E606" s="586" t="s">
        <v>1848</v>
      </c>
      <c r="F606" s="586" t="s">
        <v>346</v>
      </c>
      <c r="G606" s="554" t="s">
        <v>1857</v>
      </c>
      <c r="H606" s="587"/>
      <c r="I606" s="587" t="s">
        <v>440</v>
      </c>
      <c r="J606" s="583"/>
      <c r="K606" s="554" t="s">
        <v>2020</v>
      </c>
      <c r="L606" s="554" t="s">
        <v>2021</v>
      </c>
      <c r="M606" s="583" t="s">
        <v>2033</v>
      </c>
      <c r="N606" s="583" t="s">
        <v>2995</v>
      </c>
      <c r="O606" s="583" t="s">
        <v>2994</v>
      </c>
      <c r="P606" s="611" t="s">
        <v>3835</v>
      </c>
      <c r="Q606" s="583" t="s">
        <v>3945</v>
      </c>
      <c r="R606" s="611">
        <v>0.05</v>
      </c>
      <c r="S606" s="583"/>
      <c r="T606" s="611" t="s">
        <v>3834</v>
      </c>
      <c r="U606" s="583"/>
    </row>
    <row r="607" spans="1:21" ht="33" customHeight="1" x14ac:dyDescent="0.2">
      <c r="A607" s="590"/>
      <c r="B607" s="583" t="s">
        <v>586</v>
      </c>
      <c r="C607" s="589">
        <v>156</v>
      </c>
      <c r="D607" s="554" t="s">
        <v>88</v>
      </c>
      <c r="E607" s="586" t="s">
        <v>1849</v>
      </c>
      <c r="F607" s="586" t="s">
        <v>346</v>
      </c>
      <c r="G607" s="554" t="s">
        <v>1861</v>
      </c>
      <c r="H607" s="587"/>
      <c r="I607" s="587" t="s">
        <v>443</v>
      </c>
      <c r="J607" s="583"/>
      <c r="K607" s="554" t="s">
        <v>2022</v>
      </c>
      <c r="L607" s="554" t="s">
        <v>2023</v>
      </c>
      <c r="M607" s="583" t="s">
        <v>2033</v>
      </c>
      <c r="N607" s="583" t="s">
        <v>2995</v>
      </c>
      <c r="O607" s="583" t="s">
        <v>2994</v>
      </c>
      <c r="P607" s="583" t="s">
        <v>3844</v>
      </c>
      <c r="Q607" s="583" t="s">
        <v>3845</v>
      </c>
      <c r="R607" s="611">
        <v>1.5</v>
      </c>
      <c r="S607" s="583"/>
      <c r="T607" s="611" t="s">
        <v>3834</v>
      </c>
      <c r="U607" s="583"/>
    </row>
    <row r="608" spans="1:21" ht="33" customHeight="1" x14ac:dyDescent="0.2">
      <c r="A608" s="590"/>
      <c r="B608" s="583" t="s">
        <v>586</v>
      </c>
      <c r="C608" s="589">
        <v>156</v>
      </c>
      <c r="D608" s="554" t="s">
        <v>88</v>
      </c>
      <c r="E608" s="586" t="s">
        <v>1850</v>
      </c>
      <c r="F608" s="586" t="s">
        <v>346</v>
      </c>
      <c r="G608" s="554" t="s">
        <v>1859</v>
      </c>
      <c r="H608" s="587"/>
      <c r="I608" s="587" t="s">
        <v>443</v>
      </c>
      <c r="J608" s="583"/>
      <c r="K608" s="554" t="s">
        <v>2022</v>
      </c>
      <c r="L608" s="554" t="s">
        <v>2024</v>
      </c>
      <c r="M608" s="583" t="s">
        <v>2033</v>
      </c>
      <c r="N608" s="583" t="s">
        <v>2995</v>
      </c>
      <c r="O608" s="583" t="s">
        <v>2994</v>
      </c>
      <c r="P608" s="583" t="s">
        <v>3844</v>
      </c>
      <c r="Q608" s="583" t="s">
        <v>3845</v>
      </c>
      <c r="R608" s="611">
        <v>7.1</v>
      </c>
      <c r="S608" s="583"/>
      <c r="T608" s="611" t="s">
        <v>3834</v>
      </c>
      <c r="U608" s="583"/>
    </row>
    <row r="609" spans="1:21" ht="33" customHeight="1" x14ac:dyDescent="0.2">
      <c r="A609" s="594"/>
      <c r="B609" s="583" t="s">
        <v>586</v>
      </c>
      <c r="C609" s="589">
        <v>156</v>
      </c>
      <c r="D609" s="554" t="s">
        <v>88</v>
      </c>
      <c r="E609" s="586" t="s">
        <v>1851</v>
      </c>
      <c r="F609" s="586" t="s">
        <v>346</v>
      </c>
      <c r="G609" s="554" t="s">
        <v>1857</v>
      </c>
      <c r="H609" s="587"/>
      <c r="I609" s="587" t="s">
        <v>443</v>
      </c>
      <c r="J609" s="583"/>
      <c r="K609" s="554" t="s">
        <v>2022</v>
      </c>
      <c r="L609" s="554" t="s">
        <v>2025</v>
      </c>
      <c r="M609" s="583" t="s">
        <v>2033</v>
      </c>
      <c r="N609" s="583" t="s">
        <v>2995</v>
      </c>
      <c r="O609" s="583" t="s">
        <v>2994</v>
      </c>
      <c r="P609" s="583" t="s">
        <v>3835</v>
      </c>
      <c r="Q609" s="583"/>
      <c r="R609" s="611">
        <v>3.2</v>
      </c>
      <c r="S609" s="583"/>
      <c r="T609" s="611" t="s">
        <v>3834</v>
      </c>
      <c r="U609" s="583"/>
    </row>
    <row r="610" spans="1:21" ht="33" customHeight="1" x14ac:dyDescent="0.2">
      <c r="A610" s="583" t="s">
        <v>1721</v>
      </c>
      <c r="B610" s="622" t="s">
        <v>586</v>
      </c>
      <c r="C610" s="595">
        <v>156</v>
      </c>
      <c r="D610" s="364" t="s">
        <v>88</v>
      </c>
      <c r="E610" s="624" t="s">
        <v>1852</v>
      </c>
      <c r="F610" s="598" t="s">
        <v>353</v>
      </c>
      <c r="G610" s="597"/>
      <c r="H610" s="598" t="s">
        <v>1863</v>
      </c>
      <c r="I610" s="365" t="s">
        <v>443</v>
      </c>
      <c r="J610" s="622"/>
      <c r="K610" s="364" t="s">
        <v>2026</v>
      </c>
      <c r="L610" s="597" t="s">
        <v>2000</v>
      </c>
      <c r="M610" s="583" t="s">
        <v>2033</v>
      </c>
      <c r="N610" s="583" t="s">
        <v>2995</v>
      </c>
      <c r="O610" s="583" t="s">
        <v>2994</v>
      </c>
      <c r="P610" s="583" t="s">
        <v>3835</v>
      </c>
      <c r="Q610" s="599"/>
      <c r="R610" s="594">
        <v>0.5</v>
      </c>
      <c r="S610" s="599"/>
      <c r="T610" s="594" t="s">
        <v>3834</v>
      </c>
      <c r="U610" s="599"/>
    </row>
    <row r="611" spans="1:21" ht="33" customHeight="1" x14ac:dyDescent="0.2">
      <c r="A611" s="583" t="s">
        <v>1721</v>
      </c>
      <c r="B611" s="622" t="s">
        <v>586</v>
      </c>
      <c r="C611" s="595">
        <v>156</v>
      </c>
      <c r="D611" s="364" t="s">
        <v>88</v>
      </c>
      <c r="E611" s="624" t="s">
        <v>1853</v>
      </c>
      <c r="F611" s="598" t="s">
        <v>353</v>
      </c>
      <c r="G611" s="597"/>
      <c r="H611" s="597" t="s">
        <v>3224</v>
      </c>
      <c r="I611" s="598" t="s">
        <v>2027</v>
      </c>
      <c r="J611" s="622"/>
      <c r="K611" s="364" t="s">
        <v>2028</v>
      </c>
      <c r="L611" s="597" t="s">
        <v>1987</v>
      </c>
      <c r="M611" s="583" t="s">
        <v>2033</v>
      </c>
      <c r="N611" s="583" t="s">
        <v>2993</v>
      </c>
      <c r="O611" s="583" t="s">
        <v>2994</v>
      </c>
      <c r="P611" s="737"/>
      <c r="Q611" s="738"/>
      <c r="R611" s="599">
        <v>27</v>
      </c>
      <c r="S611" s="599"/>
      <c r="T611" s="599" t="s">
        <v>3834</v>
      </c>
      <c r="U611" s="599"/>
    </row>
    <row r="612" spans="1:21" ht="33" customHeight="1" x14ac:dyDescent="0.2">
      <c r="A612" s="583" t="s">
        <v>1726</v>
      </c>
      <c r="B612" s="583" t="s">
        <v>586</v>
      </c>
      <c r="C612" s="589">
        <v>156</v>
      </c>
      <c r="D612" s="554" t="s">
        <v>88</v>
      </c>
      <c r="E612" s="586" t="s">
        <v>1854</v>
      </c>
      <c r="F612" s="587" t="s">
        <v>353</v>
      </c>
      <c r="G612" s="554"/>
      <c r="H612" s="554" t="s">
        <v>1862</v>
      </c>
      <c r="I612" s="587" t="s">
        <v>2029</v>
      </c>
      <c r="J612" s="583"/>
      <c r="K612" s="554" t="s">
        <v>3230</v>
      </c>
      <c r="L612" s="554" t="s">
        <v>1981</v>
      </c>
      <c r="M612" s="583" t="s">
        <v>2033</v>
      </c>
      <c r="N612" s="583" t="s">
        <v>2993</v>
      </c>
      <c r="O612" s="611" t="s">
        <v>3231</v>
      </c>
      <c r="P612" s="731"/>
      <c r="Q612" s="732"/>
      <c r="R612" s="583">
        <v>1</v>
      </c>
      <c r="S612" s="583"/>
      <c r="T612" s="583" t="s">
        <v>3843</v>
      </c>
      <c r="U612" s="583"/>
    </row>
    <row r="613" spans="1:21" ht="33" customHeight="1" x14ac:dyDescent="0.2">
      <c r="A613" s="594"/>
      <c r="B613" s="583" t="s">
        <v>586</v>
      </c>
      <c r="C613" s="589">
        <v>156</v>
      </c>
      <c r="D613" s="554" t="s">
        <v>88</v>
      </c>
      <c r="E613" s="586" t="s">
        <v>1855</v>
      </c>
      <c r="F613" s="586" t="s">
        <v>346</v>
      </c>
      <c r="G613" s="554" t="s">
        <v>1859</v>
      </c>
      <c r="H613" s="587"/>
      <c r="I613" s="587" t="s">
        <v>697</v>
      </c>
      <c r="J613" s="583"/>
      <c r="K613" s="554" t="s">
        <v>2030</v>
      </c>
      <c r="L613" s="554" t="s">
        <v>2031</v>
      </c>
      <c r="M613" s="583" t="s">
        <v>2033</v>
      </c>
      <c r="N613" s="583" t="s">
        <v>2993</v>
      </c>
      <c r="O613" s="583" t="s">
        <v>709</v>
      </c>
      <c r="P613" s="748"/>
      <c r="Q613" s="583" t="s">
        <v>365</v>
      </c>
      <c r="R613" s="611">
        <v>4</v>
      </c>
      <c r="S613" s="583"/>
      <c r="T613" s="611" t="s">
        <v>3834</v>
      </c>
      <c r="U613" s="583"/>
    </row>
    <row r="614" spans="1:21" ht="33" customHeight="1" x14ac:dyDescent="0.2">
      <c r="A614" s="583" t="s">
        <v>1724</v>
      </c>
      <c r="B614" s="583" t="s">
        <v>586</v>
      </c>
      <c r="C614" s="589">
        <v>156</v>
      </c>
      <c r="D614" s="554" t="s">
        <v>88</v>
      </c>
      <c r="E614" s="586" t="s">
        <v>1856</v>
      </c>
      <c r="F614" s="586" t="s">
        <v>346</v>
      </c>
      <c r="G614" s="554" t="s">
        <v>1857</v>
      </c>
      <c r="H614" s="587"/>
      <c r="I614" s="587" t="s">
        <v>697</v>
      </c>
      <c r="J614" s="583"/>
      <c r="K614" s="554" t="s">
        <v>3232</v>
      </c>
      <c r="L614" s="554" t="s">
        <v>2032</v>
      </c>
      <c r="M614" s="583" t="s">
        <v>2033</v>
      </c>
      <c r="N614" s="583" t="s">
        <v>2993</v>
      </c>
      <c r="O614" s="583" t="s">
        <v>709</v>
      </c>
      <c r="P614" s="748"/>
      <c r="Q614" s="583" t="s">
        <v>365</v>
      </c>
      <c r="R614" s="583">
        <v>0.6</v>
      </c>
      <c r="S614" s="583" t="s">
        <v>3946</v>
      </c>
      <c r="T614" s="611" t="s">
        <v>3834</v>
      </c>
      <c r="U614" s="583"/>
    </row>
    <row r="615" spans="1:21" ht="33" customHeight="1" x14ac:dyDescent="0.2">
      <c r="A615" s="594"/>
      <c r="B615" s="583" t="s">
        <v>586</v>
      </c>
      <c r="C615" s="589">
        <v>157</v>
      </c>
      <c r="D615" s="554" t="s">
        <v>97</v>
      </c>
      <c r="E615" s="586" t="s">
        <v>2038</v>
      </c>
      <c r="F615" s="586" t="s">
        <v>346</v>
      </c>
      <c r="G615" s="554" t="s">
        <v>3233</v>
      </c>
      <c r="H615" s="587"/>
      <c r="I615" s="587" t="s">
        <v>197</v>
      </c>
      <c r="J615" s="583"/>
      <c r="K615" s="554" t="s">
        <v>2040</v>
      </c>
      <c r="L615" s="554" t="s">
        <v>2041</v>
      </c>
      <c r="M615" s="583" t="s">
        <v>2044</v>
      </c>
      <c r="N615" s="583" t="s">
        <v>2993</v>
      </c>
      <c r="O615" s="583" t="s">
        <v>3234</v>
      </c>
      <c r="P615" s="748"/>
      <c r="Q615" s="583" t="s">
        <v>365</v>
      </c>
      <c r="R615" s="611">
        <v>75</v>
      </c>
      <c r="S615" s="583"/>
      <c r="T615" s="611" t="s">
        <v>3834</v>
      </c>
      <c r="U615" s="583"/>
    </row>
    <row r="616" spans="1:21" ht="33" customHeight="1" x14ac:dyDescent="0.2">
      <c r="A616" s="602" t="s">
        <v>2037</v>
      </c>
      <c r="B616" s="583" t="s">
        <v>586</v>
      </c>
      <c r="C616" s="589">
        <v>157</v>
      </c>
      <c r="D616" s="554" t="s">
        <v>97</v>
      </c>
      <c r="E616" s="586" t="s">
        <v>2039</v>
      </c>
      <c r="F616" s="586" t="s">
        <v>353</v>
      </c>
      <c r="G616" s="554"/>
      <c r="H616" s="587" t="s">
        <v>3235</v>
      </c>
      <c r="I616" s="587" t="s">
        <v>197</v>
      </c>
      <c r="J616" s="583"/>
      <c r="K616" s="554" t="s">
        <v>2042</v>
      </c>
      <c r="L616" s="554" t="s">
        <v>2043</v>
      </c>
      <c r="M616" s="583" t="s">
        <v>2044</v>
      </c>
      <c r="N616" s="583" t="s">
        <v>2993</v>
      </c>
      <c r="O616" s="583" t="s">
        <v>3234</v>
      </c>
      <c r="P616" s="748"/>
      <c r="Q616" s="583" t="s">
        <v>365</v>
      </c>
      <c r="R616" s="611">
        <v>10</v>
      </c>
      <c r="S616" s="583"/>
      <c r="T616" s="611" t="s">
        <v>3834</v>
      </c>
      <c r="U616" s="583"/>
    </row>
    <row r="617" spans="1:21" ht="33" customHeight="1" x14ac:dyDescent="0.2">
      <c r="A617" s="602" t="s">
        <v>2037</v>
      </c>
      <c r="B617" s="583" t="s">
        <v>586</v>
      </c>
      <c r="C617" s="589">
        <v>157</v>
      </c>
      <c r="D617" s="554" t="s">
        <v>97</v>
      </c>
      <c r="E617" s="586" t="s">
        <v>2050</v>
      </c>
      <c r="F617" s="586" t="s">
        <v>349</v>
      </c>
      <c r="G617" s="554"/>
      <c r="H617" s="587" t="s">
        <v>1530</v>
      </c>
      <c r="I617" s="587" t="s">
        <v>197</v>
      </c>
      <c r="J617" s="583"/>
      <c r="K617" s="554" t="s">
        <v>2103</v>
      </c>
      <c r="L617" s="554" t="s">
        <v>2104</v>
      </c>
      <c r="M617" s="583" t="s">
        <v>2044</v>
      </c>
      <c r="N617" s="583" t="s">
        <v>2993</v>
      </c>
      <c r="O617" s="583" t="s">
        <v>3236</v>
      </c>
      <c r="P617" s="748"/>
      <c r="Q617" s="583" t="s">
        <v>365</v>
      </c>
      <c r="R617" s="611">
        <v>5</v>
      </c>
      <c r="S617" s="583"/>
      <c r="T617" s="611" t="s">
        <v>3834</v>
      </c>
      <c r="U617" s="583"/>
    </row>
    <row r="618" spans="1:21" ht="33" customHeight="1" x14ac:dyDescent="0.2">
      <c r="A618" s="602" t="s">
        <v>2037</v>
      </c>
      <c r="B618" s="583" t="s">
        <v>586</v>
      </c>
      <c r="C618" s="589">
        <v>157</v>
      </c>
      <c r="D618" s="554" t="s">
        <v>97</v>
      </c>
      <c r="E618" s="586" t="s">
        <v>2051</v>
      </c>
      <c r="F618" s="586" t="s">
        <v>353</v>
      </c>
      <c r="G618" s="554"/>
      <c r="H618" s="587" t="s">
        <v>582</v>
      </c>
      <c r="I618" s="587" t="s">
        <v>364</v>
      </c>
      <c r="J618" s="583"/>
      <c r="K618" s="554" t="s">
        <v>2105</v>
      </c>
      <c r="L618" s="554" t="s">
        <v>2106</v>
      </c>
      <c r="M618" s="583" t="s">
        <v>2044</v>
      </c>
      <c r="N618" s="583" t="s">
        <v>2995</v>
      </c>
      <c r="O618" s="583" t="s">
        <v>3237</v>
      </c>
      <c r="P618" s="583" t="s">
        <v>3835</v>
      </c>
      <c r="Q618" s="583"/>
      <c r="R618" s="611">
        <v>50</v>
      </c>
      <c r="S618" s="583"/>
      <c r="T618" s="611" t="s">
        <v>3843</v>
      </c>
      <c r="U618" s="583"/>
    </row>
    <row r="619" spans="1:21" ht="33" customHeight="1" x14ac:dyDescent="0.2">
      <c r="A619" s="602" t="s">
        <v>2045</v>
      </c>
      <c r="B619" s="583" t="s">
        <v>586</v>
      </c>
      <c r="C619" s="589">
        <v>157</v>
      </c>
      <c r="D619" s="554" t="s">
        <v>97</v>
      </c>
      <c r="E619" s="586" t="s">
        <v>2052</v>
      </c>
      <c r="F619" s="586" t="s">
        <v>349</v>
      </c>
      <c r="G619" s="554" t="s">
        <v>581</v>
      </c>
      <c r="H619" s="587"/>
      <c r="I619" s="587" t="s">
        <v>364</v>
      </c>
      <c r="J619" s="583"/>
      <c r="K619" s="554" t="s">
        <v>2107</v>
      </c>
      <c r="L619" s="554" t="s">
        <v>2108</v>
      </c>
      <c r="M619" s="583" t="s">
        <v>2044</v>
      </c>
      <c r="N619" s="583" t="s">
        <v>2993</v>
      </c>
      <c r="O619" s="583" t="s">
        <v>2173</v>
      </c>
      <c r="P619" s="748"/>
      <c r="Q619" s="583" t="s">
        <v>365</v>
      </c>
      <c r="R619" s="611">
        <v>5</v>
      </c>
      <c r="S619" s="583"/>
      <c r="T619" s="611" t="s">
        <v>3834</v>
      </c>
      <c r="U619" s="583"/>
    </row>
    <row r="620" spans="1:21" ht="33" customHeight="1" x14ac:dyDescent="0.2">
      <c r="A620" s="602" t="s">
        <v>2045</v>
      </c>
      <c r="B620" s="583" t="s">
        <v>586</v>
      </c>
      <c r="C620" s="589">
        <v>157</v>
      </c>
      <c r="D620" s="554" t="s">
        <v>97</v>
      </c>
      <c r="E620" s="586" t="s">
        <v>2053</v>
      </c>
      <c r="F620" s="586" t="s">
        <v>349</v>
      </c>
      <c r="G620" s="554" t="s">
        <v>2099</v>
      </c>
      <c r="H620" s="587"/>
      <c r="I620" s="587" t="s">
        <v>364</v>
      </c>
      <c r="J620" s="583"/>
      <c r="K620" s="554" t="s">
        <v>2109</v>
      </c>
      <c r="L620" s="554" t="s">
        <v>2110</v>
      </c>
      <c r="M620" s="583" t="s">
        <v>2044</v>
      </c>
      <c r="N620" s="583" t="s">
        <v>2993</v>
      </c>
      <c r="O620" s="583" t="s">
        <v>2174</v>
      </c>
      <c r="P620" s="748"/>
      <c r="Q620" s="583" t="s">
        <v>365</v>
      </c>
      <c r="R620" s="611">
        <v>12</v>
      </c>
      <c r="S620" s="583"/>
      <c r="T620" s="611" t="s">
        <v>3834</v>
      </c>
      <c r="U620" s="583"/>
    </row>
    <row r="621" spans="1:21" ht="33" customHeight="1" x14ac:dyDescent="0.2">
      <c r="A621" s="602" t="s">
        <v>2037</v>
      </c>
      <c r="B621" s="583" t="s">
        <v>586</v>
      </c>
      <c r="C621" s="589">
        <v>157</v>
      </c>
      <c r="D621" s="554" t="s">
        <v>97</v>
      </c>
      <c r="E621" s="586" t="s">
        <v>2054</v>
      </c>
      <c r="F621" s="586" t="s">
        <v>353</v>
      </c>
      <c r="G621" s="554"/>
      <c r="H621" s="587" t="s">
        <v>582</v>
      </c>
      <c r="I621" s="587" t="s">
        <v>611</v>
      </c>
      <c r="J621" s="583"/>
      <c r="K621" s="554" t="s">
        <v>2111</v>
      </c>
      <c r="L621" s="554" t="s">
        <v>2112</v>
      </c>
      <c r="M621" s="583" t="s">
        <v>2044</v>
      </c>
      <c r="N621" s="583" t="s">
        <v>2995</v>
      </c>
      <c r="O621" s="583" t="s">
        <v>3237</v>
      </c>
      <c r="P621" s="748"/>
      <c r="Q621" s="583" t="s">
        <v>365</v>
      </c>
      <c r="R621" s="611">
        <v>40</v>
      </c>
      <c r="S621" s="583"/>
      <c r="T621" s="611" t="s">
        <v>3843</v>
      </c>
      <c r="U621" s="583"/>
    </row>
    <row r="622" spans="1:21" ht="33" customHeight="1" x14ac:dyDescent="0.2">
      <c r="A622" s="594"/>
      <c r="B622" s="583" t="s">
        <v>586</v>
      </c>
      <c r="C622" s="589">
        <v>157</v>
      </c>
      <c r="D622" s="554" t="s">
        <v>97</v>
      </c>
      <c r="E622" s="586" t="s">
        <v>2055</v>
      </c>
      <c r="F622" s="586" t="s">
        <v>346</v>
      </c>
      <c r="G622" s="554" t="s">
        <v>3238</v>
      </c>
      <c r="H622" s="587"/>
      <c r="I622" s="587" t="s">
        <v>1339</v>
      </c>
      <c r="J622" s="583"/>
      <c r="K622" s="554" t="s">
        <v>2113</v>
      </c>
      <c r="L622" s="554" t="s">
        <v>2114</v>
      </c>
      <c r="M622" s="583" t="s">
        <v>2044</v>
      </c>
      <c r="N622" s="583" t="s">
        <v>2995</v>
      </c>
      <c r="O622" s="583" t="s">
        <v>3239</v>
      </c>
      <c r="P622" s="583" t="s">
        <v>3835</v>
      </c>
      <c r="Q622" s="583"/>
      <c r="R622" s="611">
        <v>1</v>
      </c>
      <c r="S622" s="583"/>
      <c r="T622" s="611" t="s">
        <v>3843</v>
      </c>
      <c r="U622" s="583"/>
    </row>
    <row r="623" spans="1:21" ht="33" customHeight="1" x14ac:dyDescent="0.2">
      <c r="A623" s="602" t="s">
        <v>2037</v>
      </c>
      <c r="B623" s="583" t="s">
        <v>586</v>
      </c>
      <c r="C623" s="589">
        <v>157</v>
      </c>
      <c r="D623" s="554" t="s">
        <v>97</v>
      </c>
      <c r="E623" s="586" t="s">
        <v>2056</v>
      </c>
      <c r="F623" s="586" t="s">
        <v>353</v>
      </c>
      <c r="G623" s="554"/>
      <c r="H623" s="587" t="s">
        <v>3240</v>
      </c>
      <c r="I623" s="587" t="s">
        <v>1339</v>
      </c>
      <c r="J623" s="583"/>
      <c r="K623" s="554" t="s">
        <v>2115</v>
      </c>
      <c r="L623" s="554" t="s">
        <v>2112</v>
      </c>
      <c r="M623" s="583" t="s">
        <v>2044</v>
      </c>
      <c r="N623" s="583" t="s">
        <v>2993</v>
      </c>
      <c r="O623" s="583" t="s">
        <v>462</v>
      </c>
      <c r="P623" s="748"/>
      <c r="Q623" s="583" t="s">
        <v>365</v>
      </c>
      <c r="R623" s="611">
        <v>1</v>
      </c>
      <c r="S623" s="583"/>
      <c r="T623" s="611" t="s">
        <v>3843</v>
      </c>
      <c r="U623" s="583"/>
    </row>
    <row r="624" spans="1:21" ht="33" customHeight="1" x14ac:dyDescent="0.2">
      <c r="A624" s="602" t="s">
        <v>2037</v>
      </c>
      <c r="B624" s="583" t="s">
        <v>586</v>
      </c>
      <c r="C624" s="589">
        <v>157</v>
      </c>
      <c r="D624" s="554" t="s">
        <v>97</v>
      </c>
      <c r="E624" s="586" t="s">
        <v>2057</v>
      </c>
      <c r="F624" s="586" t="s">
        <v>353</v>
      </c>
      <c r="G624" s="554"/>
      <c r="H624" s="587" t="s">
        <v>582</v>
      </c>
      <c r="I624" s="587" t="s">
        <v>1339</v>
      </c>
      <c r="J624" s="583"/>
      <c r="K624" s="554" t="s">
        <v>2116</v>
      </c>
      <c r="L624" s="554" t="s">
        <v>2117</v>
      </c>
      <c r="M624" s="583" t="s">
        <v>2044</v>
      </c>
      <c r="N624" s="583" t="s">
        <v>2993</v>
      </c>
      <c r="O624" s="583" t="s">
        <v>462</v>
      </c>
      <c r="P624" s="748"/>
      <c r="Q624" s="583" t="s">
        <v>365</v>
      </c>
      <c r="R624" s="611">
        <v>1</v>
      </c>
      <c r="S624" s="583"/>
      <c r="T624" s="611" t="s">
        <v>3843</v>
      </c>
      <c r="U624" s="583"/>
    </row>
    <row r="625" spans="1:21" ht="33" customHeight="1" x14ac:dyDescent="0.2">
      <c r="A625" s="602" t="s">
        <v>2046</v>
      </c>
      <c r="B625" s="583" t="s">
        <v>586</v>
      </c>
      <c r="C625" s="589">
        <v>157</v>
      </c>
      <c r="D625" s="554" t="s">
        <v>97</v>
      </c>
      <c r="E625" s="586" t="s">
        <v>2058</v>
      </c>
      <c r="F625" s="586" t="s">
        <v>2100</v>
      </c>
      <c r="G625" s="554" t="s">
        <v>2101</v>
      </c>
      <c r="H625" s="587"/>
      <c r="I625" s="587" t="s">
        <v>1339</v>
      </c>
      <c r="J625" s="583"/>
      <c r="K625" s="554" t="s">
        <v>2118</v>
      </c>
      <c r="L625" s="554" t="s">
        <v>2112</v>
      </c>
      <c r="M625" s="583" t="s">
        <v>2044</v>
      </c>
      <c r="N625" s="583" t="s">
        <v>2993</v>
      </c>
      <c r="O625" s="583" t="s">
        <v>2175</v>
      </c>
      <c r="P625" s="748"/>
      <c r="Q625" s="583" t="s">
        <v>365</v>
      </c>
      <c r="R625" s="611">
        <v>40</v>
      </c>
      <c r="S625" s="583"/>
      <c r="T625" s="611" t="s">
        <v>3843</v>
      </c>
      <c r="U625" s="583"/>
    </row>
    <row r="626" spans="1:21" ht="33" customHeight="1" x14ac:dyDescent="0.2">
      <c r="A626" s="602" t="s">
        <v>2045</v>
      </c>
      <c r="B626" s="583" t="s">
        <v>586</v>
      </c>
      <c r="C626" s="589">
        <v>157</v>
      </c>
      <c r="D626" s="554" t="s">
        <v>97</v>
      </c>
      <c r="E626" s="586" t="s">
        <v>2059</v>
      </c>
      <c r="F626" s="586" t="s">
        <v>349</v>
      </c>
      <c r="G626" s="554" t="s">
        <v>1527</v>
      </c>
      <c r="H626" s="587"/>
      <c r="I626" s="587" t="s">
        <v>1339</v>
      </c>
      <c r="J626" s="583"/>
      <c r="K626" s="554" t="s">
        <v>2119</v>
      </c>
      <c r="L626" s="554" t="s">
        <v>2120</v>
      </c>
      <c r="M626" s="583" t="s">
        <v>2044</v>
      </c>
      <c r="N626" s="583" t="s">
        <v>2993</v>
      </c>
      <c r="O626" s="583" t="s">
        <v>2176</v>
      </c>
      <c r="P626" s="748"/>
      <c r="Q626" s="583" t="s">
        <v>365</v>
      </c>
      <c r="R626" s="611">
        <v>2</v>
      </c>
      <c r="S626" s="583"/>
      <c r="T626" s="611" t="s">
        <v>3843</v>
      </c>
      <c r="U626" s="583" t="s">
        <v>3947</v>
      </c>
    </row>
    <row r="627" spans="1:21" ht="33" customHeight="1" x14ac:dyDescent="0.2">
      <c r="A627" s="576" t="s">
        <v>281</v>
      </c>
      <c r="B627" s="583" t="s">
        <v>3241</v>
      </c>
      <c r="C627" s="589">
        <v>157</v>
      </c>
      <c r="D627" s="554" t="s">
        <v>97</v>
      </c>
      <c r="E627" s="586" t="s">
        <v>2060</v>
      </c>
      <c r="F627" s="586" t="s">
        <v>342</v>
      </c>
      <c r="G627" s="554" t="s">
        <v>345</v>
      </c>
      <c r="H627" s="587"/>
      <c r="I627" s="587" t="s">
        <v>368</v>
      </c>
      <c r="J627" s="583"/>
      <c r="K627" s="554" t="s">
        <v>1866</v>
      </c>
      <c r="L627" s="554" t="s">
        <v>2121</v>
      </c>
      <c r="M627" s="583" t="s">
        <v>2044</v>
      </c>
      <c r="N627" s="583" t="s">
        <v>2995</v>
      </c>
      <c r="O627" s="583" t="s">
        <v>2174</v>
      </c>
      <c r="P627" s="583" t="s">
        <v>3835</v>
      </c>
      <c r="Q627" s="583"/>
      <c r="R627" s="611">
        <v>1.6</v>
      </c>
      <c r="S627" s="583"/>
      <c r="T627" s="611" t="s">
        <v>3834</v>
      </c>
      <c r="U627" s="583"/>
    </row>
    <row r="628" spans="1:21" ht="33" customHeight="1" x14ac:dyDescent="0.2">
      <c r="A628" s="583" t="s">
        <v>2047</v>
      </c>
      <c r="B628" s="583" t="s">
        <v>586</v>
      </c>
      <c r="C628" s="589">
        <v>157</v>
      </c>
      <c r="D628" s="554" t="s">
        <v>97</v>
      </c>
      <c r="E628" s="586" t="s">
        <v>2061</v>
      </c>
      <c r="F628" s="586" t="s">
        <v>349</v>
      </c>
      <c r="G628" s="554" t="s">
        <v>3242</v>
      </c>
      <c r="H628" s="587"/>
      <c r="I628" s="587" t="s">
        <v>368</v>
      </c>
      <c r="J628" s="583"/>
      <c r="K628" s="554" t="s">
        <v>2122</v>
      </c>
      <c r="L628" s="554" t="s">
        <v>2123</v>
      </c>
      <c r="M628" s="583" t="s">
        <v>2044</v>
      </c>
      <c r="N628" s="583" t="s">
        <v>2995</v>
      </c>
      <c r="O628" s="583" t="s">
        <v>2173</v>
      </c>
      <c r="P628" s="583" t="s">
        <v>3927</v>
      </c>
      <c r="Q628" s="583" t="s">
        <v>3948</v>
      </c>
      <c r="R628" s="611">
        <v>10</v>
      </c>
      <c r="S628" s="583"/>
      <c r="T628" s="611" t="s">
        <v>3834</v>
      </c>
      <c r="U628" s="583"/>
    </row>
    <row r="629" spans="1:21" ht="33" customHeight="1" x14ac:dyDescent="0.2">
      <c r="A629" s="602" t="s">
        <v>2048</v>
      </c>
      <c r="B629" s="583" t="s">
        <v>586</v>
      </c>
      <c r="C629" s="589">
        <v>157</v>
      </c>
      <c r="D629" s="554" t="s">
        <v>97</v>
      </c>
      <c r="E629" s="586" t="s">
        <v>2062</v>
      </c>
      <c r="F629" s="586" t="s">
        <v>349</v>
      </c>
      <c r="G629" s="554" t="s">
        <v>3243</v>
      </c>
      <c r="H629" s="587"/>
      <c r="I629" s="587" t="s">
        <v>368</v>
      </c>
      <c r="J629" s="583"/>
      <c r="K629" s="554" t="s">
        <v>2124</v>
      </c>
      <c r="L629" s="554" t="s">
        <v>2125</v>
      </c>
      <c r="M629" s="583" t="s">
        <v>2044</v>
      </c>
      <c r="N629" s="583" t="s">
        <v>2995</v>
      </c>
      <c r="O629" s="583" t="s">
        <v>3244</v>
      </c>
      <c r="P629" s="583" t="s">
        <v>3835</v>
      </c>
      <c r="Q629" s="583"/>
      <c r="R629" s="611">
        <v>1</v>
      </c>
      <c r="S629" s="583"/>
      <c r="T629" s="611" t="s">
        <v>3843</v>
      </c>
      <c r="U629" s="583" t="s">
        <v>3864</v>
      </c>
    </row>
    <row r="630" spans="1:21" ht="33" customHeight="1" x14ac:dyDescent="0.2">
      <c r="A630" s="602" t="s">
        <v>2048</v>
      </c>
      <c r="B630" s="583" t="s">
        <v>586</v>
      </c>
      <c r="C630" s="589">
        <v>157</v>
      </c>
      <c r="D630" s="554" t="s">
        <v>97</v>
      </c>
      <c r="E630" s="586" t="s">
        <v>2063</v>
      </c>
      <c r="F630" s="586" t="s">
        <v>349</v>
      </c>
      <c r="G630" s="554" t="s">
        <v>3245</v>
      </c>
      <c r="H630" s="587"/>
      <c r="I630" s="587" t="s">
        <v>368</v>
      </c>
      <c r="J630" s="583"/>
      <c r="K630" s="554" t="s">
        <v>2126</v>
      </c>
      <c r="L630" s="554" t="s">
        <v>2125</v>
      </c>
      <c r="M630" s="583" t="s">
        <v>2044</v>
      </c>
      <c r="N630" s="583" t="s">
        <v>2993</v>
      </c>
      <c r="O630" s="583" t="s">
        <v>2177</v>
      </c>
      <c r="P630" s="748"/>
      <c r="Q630" s="583" t="s">
        <v>365</v>
      </c>
      <c r="R630" s="611">
        <v>6</v>
      </c>
      <c r="S630" s="583"/>
      <c r="T630" s="611" t="s">
        <v>3843</v>
      </c>
      <c r="U630" s="583" t="s">
        <v>3949</v>
      </c>
    </row>
    <row r="631" spans="1:21" ht="33" customHeight="1" x14ac:dyDescent="0.2">
      <c r="A631" s="602" t="s">
        <v>2048</v>
      </c>
      <c r="B631" s="583" t="s">
        <v>586</v>
      </c>
      <c r="C631" s="589">
        <v>157</v>
      </c>
      <c r="D631" s="554" t="s">
        <v>97</v>
      </c>
      <c r="E631" s="586" t="s">
        <v>2064</v>
      </c>
      <c r="F631" s="586" t="s">
        <v>349</v>
      </c>
      <c r="G631" s="554" t="s">
        <v>1859</v>
      </c>
      <c r="H631" s="587"/>
      <c r="I631" s="587" t="s">
        <v>368</v>
      </c>
      <c r="J631" s="583"/>
      <c r="K631" s="554" t="s">
        <v>2127</v>
      </c>
      <c r="L631" s="554" t="s">
        <v>2112</v>
      </c>
      <c r="M631" s="583" t="s">
        <v>2044</v>
      </c>
      <c r="N631" s="583" t="s">
        <v>2995</v>
      </c>
      <c r="O631" s="583" t="s">
        <v>2173</v>
      </c>
      <c r="P631" s="583" t="s">
        <v>3835</v>
      </c>
      <c r="Q631" s="583"/>
      <c r="R631" s="611">
        <v>10</v>
      </c>
      <c r="S631" s="583"/>
      <c r="T631" s="611" t="s">
        <v>3834</v>
      </c>
      <c r="U631" s="583"/>
    </row>
    <row r="632" spans="1:21" ht="33" customHeight="1" x14ac:dyDescent="0.2">
      <c r="A632" s="602" t="s">
        <v>2046</v>
      </c>
      <c r="B632" s="583" t="s">
        <v>586</v>
      </c>
      <c r="C632" s="589">
        <v>157</v>
      </c>
      <c r="D632" s="554" t="s">
        <v>97</v>
      </c>
      <c r="E632" s="586" t="s">
        <v>2065</v>
      </c>
      <c r="F632" s="586" t="s">
        <v>2100</v>
      </c>
      <c r="G632" s="554" t="s">
        <v>2101</v>
      </c>
      <c r="H632" s="587"/>
      <c r="I632" s="587" t="s">
        <v>368</v>
      </c>
      <c r="J632" s="583"/>
      <c r="K632" s="554" t="s">
        <v>2128</v>
      </c>
      <c r="L632" s="554" t="s">
        <v>2112</v>
      </c>
      <c r="M632" s="583" t="s">
        <v>2044</v>
      </c>
      <c r="N632" s="583" t="s">
        <v>2995</v>
      </c>
      <c r="O632" s="583" t="s">
        <v>3246</v>
      </c>
      <c r="P632" s="583" t="s">
        <v>3927</v>
      </c>
      <c r="Q632" s="583" t="s">
        <v>3948</v>
      </c>
      <c r="R632" s="611">
        <v>6</v>
      </c>
      <c r="S632" s="583"/>
      <c r="T632" s="611" t="s">
        <v>3834</v>
      </c>
      <c r="U632" s="583"/>
    </row>
    <row r="633" spans="1:21" ht="33" customHeight="1" x14ac:dyDescent="0.2">
      <c r="A633" s="602" t="s">
        <v>2045</v>
      </c>
      <c r="B633" s="583" t="s">
        <v>586</v>
      </c>
      <c r="C633" s="589">
        <v>157</v>
      </c>
      <c r="D633" s="554" t="s">
        <v>97</v>
      </c>
      <c r="E633" s="586" t="s">
        <v>2066</v>
      </c>
      <c r="F633" s="586" t="s">
        <v>349</v>
      </c>
      <c r="G633" s="554" t="s">
        <v>2101</v>
      </c>
      <c r="H633" s="587"/>
      <c r="I633" s="587" t="s">
        <v>368</v>
      </c>
      <c r="J633" s="583"/>
      <c r="K633" s="554" t="s">
        <v>2129</v>
      </c>
      <c r="L633" s="554" t="s">
        <v>2112</v>
      </c>
      <c r="M633" s="583" t="s">
        <v>2044</v>
      </c>
      <c r="N633" s="583" t="s">
        <v>2995</v>
      </c>
      <c r="O633" s="583" t="s">
        <v>2173</v>
      </c>
      <c r="P633" s="583" t="s">
        <v>3835</v>
      </c>
      <c r="Q633" s="583"/>
      <c r="R633" s="611">
        <v>2</v>
      </c>
      <c r="S633" s="583"/>
      <c r="T633" s="611" t="s">
        <v>3834</v>
      </c>
      <c r="U633" s="583"/>
    </row>
    <row r="634" spans="1:21" ht="33" customHeight="1" x14ac:dyDescent="0.2">
      <c r="A634" s="590"/>
      <c r="B634" s="583" t="s">
        <v>586</v>
      </c>
      <c r="C634" s="589">
        <v>157</v>
      </c>
      <c r="D634" s="554" t="s">
        <v>97</v>
      </c>
      <c r="E634" s="586" t="s">
        <v>2067</v>
      </c>
      <c r="F634" s="586" t="s">
        <v>346</v>
      </c>
      <c r="G634" s="554" t="s">
        <v>1861</v>
      </c>
      <c r="H634" s="587"/>
      <c r="I634" s="587" t="s">
        <v>368</v>
      </c>
      <c r="J634" s="583"/>
      <c r="K634" s="554" t="s">
        <v>2130</v>
      </c>
      <c r="L634" s="554" t="s">
        <v>416</v>
      </c>
      <c r="M634" s="583" t="s">
        <v>2044</v>
      </c>
      <c r="N634" s="583" t="s">
        <v>2995</v>
      </c>
      <c r="O634" s="583" t="s">
        <v>2392</v>
      </c>
      <c r="P634" s="583" t="s">
        <v>3835</v>
      </c>
      <c r="Q634" s="583"/>
      <c r="R634" s="611">
        <v>1.1200000000000001</v>
      </c>
      <c r="S634" s="583"/>
      <c r="T634" s="611" t="s">
        <v>3834</v>
      </c>
      <c r="U634" s="583"/>
    </row>
    <row r="635" spans="1:21" ht="33" customHeight="1" x14ac:dyDescent="0.2">
      <c r="A635" s="590"/>
      <c r="B635" s="583" t="s">
        <v>586</v>
      </c>
      <c r="C635" s="589">
        <v>157</v>
      </c>
      <c r="D635" s="554" t="s">
        <v>97</v>
      </c>
      <c r="E635" s="586" t="s">
        <v>2068</v>
      </c>
      <c r="F635" s="586" t="s">
        <v>346</v>
      </c>
      <c r="G635" s="554" t="s">
        <v>1859</v>
      </c>
      <c r="H635" s="587"/>
      <c r="I635" s="587" t="s">
        <v>368</v>
      </c>
      <c r="J635" s="583"/>
      <c r="K635" s="554" t="s">
        <v>2943</v>
      </c>
      <c r="L635" s="554" t="s">
        <v>416</v>
      </c>
      <c r="M635" s="583" t="s">
        <v>2044</v>
      </c>
      <c r="N635" s="583" t="s">
        <v>2995</v>
      </c>
      <c r="O635" s="583" t="s">
        <v>3247</v>
      </c>
      <c r="P635" s="583" t="s">
        <v>3835</v>
      </c>
      <c r="Q635" s="583"/>
      <c r="R635" s="611">
        <v>133.5</v>
      </c>
      <c r="S635" s="583"/>
      <c r="T635" s="611" t="s">
        <v>3834</v>
      </c>
      <c r="U635" s="583"/>
    </row>
    <row r="636" spans="1:21" ht="33" customHeight="1" x14ac:dyDescent="0.2">
      <c r="A636" s="622" t="s">
        <v>3248</v>
      </c>
      <c r="B636" s="583"/>
      <c r="C636" s="589">
        <v>157</v>
      </c>
      <c r="D636" s="554" t="s">
        <v>97</v>
      </c>
      <c r="E636" s="586" t="s">
        <v>2947</v>
      </c>
      <c r="F636" s="586"/>
      <c r="G636" s="554"/>
      <c r="H636" s="587"/>
      <c r="I636" s="587"/>
      <c r="J636" s="583"/>
      <c r="K636" s="554" t="s">
        <v>2948</v>
      </c>
      <c r="L636" s="554"/>
      <c r="M636" s="583"/>
      <c r="N636" s="583"/>
      <c r="O636" s="583" t="s">
        <v>3249</v>
      </c>
      <c r="P636" s="583"/>
      <c r="Q636" s="583"/>
      <c r="R636" s="611"/>
      <c r="S636" s="583"/>
      <c r="T636" s="611" t="s">
        <v>3842</v>
      </c>
      <c r="U636" s="583"/>
    </row>
    <row r="637" spans="1:21" ht="33" customHeight="1" x14ac:dyDescent="0.2">
      <c r="A637" s="590"/>
      <c r="B637" s="583" t="s">
        <v>586</v>
      </c>
      <c r="C637" s="589">
        <v>157</v>
      </c>
      <c r="D637" s="554" t="s">
        <v>97</v>
      </c>
      <c r="E637" s="586" t="s">
        <v>2069</v>
      </c>
      <c r="F637" s="586" t="s">
        <v>346</v>
      </c>
      <c r="G637" s="554" t="s">
        <v>1857</v>
      </c>
      <c r="H637" s="587"/>
      <c r="I637" s="587" t="s">
        <v>368</v>
      </c>
      <c r="J637" s="583"/>
      <c r="K637" s="554" t="s">
        <v>2943</v>
      </c>
      <c r="L637" s="554" t="s">
        <v>416</v>
      </c>
      <c r="M637" s="583" t="s">
        <v>2044</v>
      </c>
      <c r="N637" s="583" t="s">
        <v>2995</v>
      </c>
      <c r="O637" s="583" t="s">
        <v>3250</v>
      </c>
      <c r="P637" s="583" t="s">
        <v>3874</v>
      </c>
      <c r="Q637" s="583" t="s">
        <v>3950</v>
      </c>
      <c r="R637" s="611">
        <v>5</v>
      </c>
      <c r="S637" s="583"/>
      <c r="T637" s="611" t="s">
        <v>3834</v>
      </c>
      <c r="U637" s="583"/>
    </row>
    <row r="638" spans="1:21" ht="33" customHeight="1" x14ac:dyDescent="0.2">
      <c r="A638" s="590"/>
      <c r="B638" s="583" t="s">
        <v>586</v>
      </c>
      <c r="C638" s="589">
        <v>157</v>
      </c>
      <c r="D638" s="554" t="s">
        <v>97</v>
      </c>
      <c r="E638" s="586" t="s">
        <v>2070</v>
      </c>
      <c r="F638" s="586" t="s">
        <v>346</v>
      </c>
      <c r="G638" s="554" t="s">
        <v>3251</v>
      </c>
      <c r="H638" s="587"/>
      <c r="I638" s="587" t="s">
        <v>374</v>
      </c>
      <c r="J638" s="583"/>
      <c r="K638" s="554" t="s">
        <v>2131</v>
      </c>
      <c r="L638" s="554" t="s">
        <v>2132</v>
      </c>
      <c r="M638" s="583" t="s">
        <v>2044</v>
      </c>
      <c r="N638" s="583" t="s">
        <v>2995</v>
      </c>
      <c r="O638" s="583" t="s">
        <v>3252</v>
      </c>
      <c r="P638" s="583" t="s">
        <v>3858</v>
      </c>
      <c r="Q638" s="583" t="s">
        <v>3951</v>
      </c>
      <c r="R638" s="611">
        <v>16</v>
      </c>
      <c r="S638" s="583"/>
      <c r="T638" s="611" t="s">
        <v>3834</v>
      </c>
      <c r="U638" s="583"/>
    </row>
    <row r="639" spans="1:21" ht="33" customHeight="1" x14ac:dyDescent="0.2">
      <c r="A639" s="590"/>
      <c r="B639" s="583" t="s">
        <v>586</v>
      </c>
      <c r="C639" s="589">
        <v>157</v>
      </c>
      <c r="D639" s="554" t="s">
        <v>97</v>
      </c>
      <c r="E639" s="586" t="s">
        <v>2071</v>
      </c>
      <c r="F639" s="586" t="s">
        <v>346</v>
      </c>
      <c r="G639" s="554" t="s">
        <v>1527</v>
      </c>
      <c r="H639" s="587"/>
      <c r="I639" s="587" t="s">
        <v>374</v>
      </c>
      <c r="J639" s="583"/>
      <c r="K639" s="554" t="s">
        <v>2133</v>
      </c>
      <c r="L639" s="554" t="s">
        <v>2134</v>
      </c>
      <c r="M639" s="583" t="s">
        <v>2044</v>
      </c>
      <c r="N639" s="583" t="s">
        <v>2995</v>
      </c>
      <c r="O639" s="583" t="s">
        <v>3252</v>
      </c>
      <c r="P639" s="583" t="s">
        <v>3858</v>
      </c>
      <c r="Q639" s="583" t="s">
        <v>3952</v>
      </c>
      <c r="R639" s="611">
        <v>12</v>
      </c>
      <c r="S639" s="583"/>
      <c r="T639" s="611" t="s">
        <v>3834</v>
      </c>
      <c r="U639" s="583"/>
    </row>
    <row r="640" spans="1:21" ht="33" customHeight="1" x14ac:dyDescent="0.2">
      <c r="A640" s="583" t="s">
        <v>2047</v>
      </c>
      <c r="B640" s="583" t="s">
        <v>3241</v>
      </c>
      <c r="C640" s="589">
        <v>157</v>
      </c>
      <c r="D640" s="554" t="s">
        <v>97</v>
      </c>
      <c r="E640" s="586" t="s">
        <v>2072</v>
      </c>
      <c r="F640" s="586" t="s">
        <v>342</v>
      </c>
      <c r="G640" s="554" t="s">
        <v>345</v>
      </c>
      <c r="H640" s="587"/>
      <c r="I640" s="587" t="s">
        <v>374</v>
      </c>
      <c r="J640" s="583"/>
      <c r="K640" s="554" t="s">
        <v>1597</v>
      </c>
      <c r="L640" s="554" t="s">
        <v>2135</v>
      </c>
      <c r="M640" s="583" t="s">
        <v>2044</v>
      </c>
      <c r="N640" s="583" t="s">
        <v>2995</v>
      </c>
      <c r="O640" s="583" t="s">
        <v>2174</v>
      </c>
      <c r="P640" s="583" t="s">
        <v>3927</v>
      </c>
      <c r="Q640" s="583" t="s">
        <v>3953</v>
      </c>
      <c r="R640" s="611">
        <v>1</v>
      </c>
      <c r="S640" s="583"/>
      <c r="T640" s="611" t="s">
        <v>3834</v>
      </c>
      <c r="U640" s="583" t="s">
        <v>3954</v>
      </c>
    </row>
    <row r="641" spans="1:21" ht="33" customHeight="1" x14ac:dyDescent="0.2">
      <c r="A641" s="602" t="s">
        <v>2037</v>
      </c>
      <c r="B641" s="583" t="s">
        <v>586</v>
      </c>
      <c r="C641" s="589">
        <v>157</v>
      </c>
      <c r="D641" s="554" t="s">
        <v>97</v>
      </c>
      <c r="E641" s="586" t="s">
        <v>2073</v>
      </c>
      <c r="F641" s="586" t="s">
        <v>353</v>
      </c>
      <c r="G641" s="554"/>
      <c r="H641" s="587" t="s">
        <v>582</v>
      </c>
      <c r="I641" s="587" t="s">
        <v>374</v>
      </c>
      <c r="J641" s="583"/>
      <c r="K641" s="554" t="s">
        <v>2136</v>
      </c>
      <c r="L641" s="554" t="s">
        <v>2112</v>
      </c>
      <c r="M641" s="583" t="s">
        <v>2044</v>
      </c>
      <c r="N641" s="583" t="s">
        <v>2995</v>
      </c>
      <c r="O641" s="583" t="s">
        <v>3237</v>
      </c>
      <c r="P641" s="583" t="s">
        <v>3858</v>
      </c>
      <c r="Q641" s="583" t="s">
        <v>3955</v>
      </c>
      <c r="R641" s="611">
        <v>8</v>
      </c>
      <c r="S641" s="583"/>
      <c r="T641" s="611" t="s">
        <v>3834</v>
      </c>
      <c r="U641" s="583"/>
    </row>
    <row r="642" spans="1:21" ht="33" customHeight="1" x14ac:dyDescent="0.2">
      <c r="A642" s="602" t="s">
        <v>2037</v>
      </c>
      <c r="B642" s="583" t="s">
        <v>586</v>
      </c>
      <c r="C642" s="589">
        <v>157</v>
      </c>
      <c r="D642" s="554" t="s">
        <v>97</v>
      </c>
      <c r="E642" s="586" t="s">
        <v>2074</v>
      </c>
      <c r="F642" s="586" t="s">
        <v>353</v>
      </c>
      <c r="G642" s="554"/>
      <c r="H642" s="587" t="s">
        <v>582</v>
      </c>
      <c r="I642" s="587" t="s">
        <v>374</v>
      </c>
      <c r="J642" s="583"/>
      <c r="K642" s="554" t="s">
        <v>2137</v>
      </c>
      <c r="L642" s="554" t="s">
        <v>2112</v>
      </c>
      <c r="M642" s="583" t="s">
        <v>2044</v>
      </c>
      <c r="N642" s="583" t="s">
        <v>2995</v>
      </c>
      <c r="O642" s="583" t="s">
        <v>3237</v>
      </c>
      <c r="P642" s="583" t="s">
        <v>3835</v>
      </c>
      <c r="Q642" s="583"/>
      <c r="R642" s="611" t="s">
        <v>461</v>
      </c>
      <c r="S642" s="583" t="s">
        <v>461</v>
      </c>
      <c r="T642" s="611" t="s">
        <v>3842</v>
      </c>
      <c r="U642" s="583" t="s">
        <v>461</v>
      </c>
    </row>
    <row r="643" spans="1:21" ht="33" customHeight="1" x14ac:dyDescent="0.2">
      <c r="A643" s="602" t="s">
        <v>2037</v>
      </c>
      <c r="B643" s="583" t="s">
        <v>586</v>
      </c>
      <c r="C643" s="589">
        <v>157</v>
      </c>
      <c r="D643" s="554" t="s">
        <v>97</v>
      </c>
      <c r="E643" s="586" t="s">
        <v>2075</v>
      </c>
      <c r="F643" s="586" t="s">
        <v>353</v>
      </c>
      <c r="G643" s="554"/>
      <c r="H643" s="587" t="s">
        <v>582</v>
      </c>
      <c r="I643" s="587" t="s">
        <v>374</v>
      </c>
      <c r="J643" s="583"/>
      <c r="K643" s="554" t="s">
        <v>2138</v>
      </c>
      <c r="L643" s="554" t="s">
        <v>2112</v>
      </c>
      <c r="M643" s="583" t="s">
        <v>2044</v>
      </c>
      <c r="N643" s="583" t="s">
        <v>2995</v>
      </c>
      <c r="O643" s="583" t="s">
        <v>3237</v>
      </c>
      <c r="P643" s="583" t="s">
        <v>3835</v>
      </c>
      <c r="Q643" s="583"/>
      <c r="R643" s="611">
        <v>1000</v>
      </c>
      <c r="S643" s="583"/>
      <c r="T643" s="611" t="s">
        <v>3843</v>
      </c>
      <c r="U643" s="583"/>
    </row>
    <row r="644" spans="1:21" ht="33" customHeight="1" x14ac:dyDescent="0.2">
      <c r="A644" s="602" t="s">
        <v>2037</v>
      </c>
      <c r="B644" s="583" t="s">
        <v>586</v>
      </c>
      <c r="C644" s="589">
        <v>157</v>
      </c>
      <c r="D644" s="554" t="s">
        <v>97</v>
      </c>
      <c r="E644" s="586" t="s">
        <v>2076</v>
      </c>
      <c r="F644" s="586" t="s">
        <v>353</v>
      </c>
      <c r="G644" s="554"/>
      <c r="H644" s="587" t="s">
        <v>582</v>
      </c>
      <c r="I644" s="587" t="s">
        <v>374</v>
      </c>
      <c r="J644" s="583"/>
      <c r="K644" s="554" t="s">
        <v>2139</v>
      </c>
      <c r="L644" s="554" t="s">
        <v>2112</v>
      </c>
      <c r="M644" s="583" t="s">
        <v>2044</v>
      </c>
      <c r="N644" s="583" t="s">
        <v>2995</v>
      </c>
      <c r="O644" s="583" t="s">
        <v>3237</v>
      </c>
      <c r="P644" s="583" t="s">
        <v>3858</v>
      </c>
      <c r="Q644" s="583" t="s">
        <v>3955</v>
      </c>
      <c r="R644" s="611">
        <v>25</v>
      </c>
      <c r="S644" s="583"/>
      <c r="T644" s="611" t="s">
        <v>3834</v>
      </c>
      <c r="U644" s="583"/>
    </row>
    <row r="645" spans="1:21" ht="33" customHeight="1" x14ac:dyDescent="0.2">
      <c r="A645" s="602" t="s">
        <v>2037</v>
      </c>
      <c r="B645" s="583" t="s">
        <v>586</v>
      </c>
      <c r="C645" s="589">
        <v>157</v>
      </c>
      <c r="D645" s="554" t="s">
        <v>97</v>
      </c>
      <c r="E645" s="586" t="s">
        <v>2077</v>
      </c>
      <c r="F645" s="586" t="s">
        <v>353</v>
      </c>
      <c r="G645" s="554"/>
      <c r="H645" s="587" t="s">
        <v>582</v>
      </c>
      <c r="I645" s="587" t="s">
        <v>374</v>
      </c>
      <c r="J645" s="583"/>
      <c r="K645" s="554" t="s">
        <v>2140</v>
      </c>
      <c r="L645" s="554" t="s">
        <v>2112</v>
      </c>
      <c r="M645" s="583" t="s">
        <v>2044</v>
      </c>
      <c r="N645" s="583" t="s">
        <v>2993</v>
      </c>
      <c r="O645" s="583" t="s">
        <v>3237</v>
      </c>
      <c r="P645" s="748"/>
      <c r="Q645" s="583" t="s">
        <v>365</v>
      </c>
      <c r="R645" s="611">
        <v>50</v>
      </c>
      <c r="S645" s="583"/>
      <c r="T645" s="611" t="s">
        <v>3843</v>
      </c>
      <c r="U645" s="583"/>
    </row>
    <row r="646" spans="1:21" ht="33" customHeight="1" x14ac:dyDescent="0.2">
      <c r="A646" s="602" t="s">
        <v>2037</v>
      </c>
      <c r="B646" s="583" t="s">
        <v>586</v>
      </c>
      <c r="C646" s="589">
        <v>157</v>
      </c>
      <c r="D646" s="554" t="s">
        <v>97</v>
      </c>
      <c r="E646" s="586" t="s">
        <v>2078</v>
      </c>
      <c r="F646" s="586" t="s">
        <v>2100</v>
      </c>
      <c r="G646" s="554"/>
      <c r="H646" s="587" t="s">
        <v>1530</v>
      </c>
      <c r="I646" s="587" t="s">
        <v>374</v>
      </c>
      <c r="J646" s="583"/>
      <c r="K646" s="554" t="s">
        <v>2141</v>
      </c>
      <c r="L646" s="554" t="s">
        <v>2112</v>
      </c>
      <c r="M646" s="583" t="s">
        <v>2044</v>
      </c>
      <c r="N646" s="583" t="s">
        <v>2995</v>
      </c>
      <c r="O646" s="583" t="s">
        <v>2173</v>
      </c>
      <c r="P646" s="583" t="s">
        <v>3858</v>
      </c>
      <c r="Q646" s="583" t="s">
        <v>3955</v>
      </c>
      <c r="R646" s="611">
        <v>3</v>
      </c>
      <c r="S646" s="583"/>
      <c r="T646" s="611" t="s">
        <v>3834</v>
      </c>
      <c r="U646" s="583"/>
    </row>
    <row r="647" spans="1:21" ht="33" customHeight="1" x14ac:dyDescent="0.2">
      <c r="A647" s="602" t="s">
        <v>2046</v>
      </c>
      <c r="B647" s="583" t="s">
        <v>586</v>
      </c>
      <c r="C647" s="589">
        <v>157</v>
      </c>
      <c r="D647" s="554" t="s">
        <v>97</v>
      </c>
      <c r="E647" s="586" t="s">
        <v>2079</v>
      </c>
      <c r="F647" s="586" t="s">
        <v>2100</v>
      </c>
      <c r="G647" s="554" t="s">
        <v>2101</v>
      </c>
      <c r="H647" s="587"/>
      <c r="I647" s="587" t="s">
        <v>374</v>
      </c>
      <c r="J647" s="583"/>
      <c r="K647" s="554" t="s">
        <v>2142</v>
      </c>
      <c r="L647" s="554" t="s">
        <v>2143</v>
      </c>
      <c r="M647" s="583" t="s">
        <v>2044</v>
      </c>
      <c r="N647" s="583" t="s">
        <v>2995</v>
      </c>
      <c r="O647" s="583" t="s">
        <v>3253</v>
      </c>
      <c r="P647" s="583" t="s">
        <v>3836</v>
      </c>
      <c r="Q647" s="583" t="s">
        <v>3956</v>
      </c>
      <c r="R647" s="611">
        <v>11</v>
      </c>
      <c r="S647" s="583"/>
      <c r="T647" s="611" t="s">
        <v>3834</v>
      </c>
      <c r="U647" s="583"/>
    </row>
    <row r="648" spans="1:21" ht="33" customHeight="1" x14ac:dyDescent="0.2">
      <c r="A648" s="602" t="s">
        <v>2046</v>
      </c>
      <c r="B648" s="583" t="s">
        <v>586</v>
      </c>
      <c r="C648" s="589">
        <v>157</v>
      </c>
      <c r="D648" s="554" t="s">
        <v>97</v>
      </c>
      <c r="E648" s="586" t="s">
        <v>2080</v>
      </c>
      <c r="F648" s="586" t="s">
        <v>2100</v>
      </c>
      <c r="G648" s="554" t="s">
        <v>343</v>
      </c>
      <c r="H648" s="587"/>
      <c r="I648" s="587" t="s">
        <v>374</v>
      </c>
      <c r="J648" s="583"/>
      <c r="K648" s="554" t="s">
        <v>2144</v>
      </c>
      <c r="L648" s="554" t="s">
        <v>2145</v>
      </c>
      <c r="M648" s="583" t="s">
        <v>2044</v>
      </c>
      <c r="N648" s="583" t="s">
        <v>2995</v>
      </c>
      <c r="O648" s="583" t="s">
        <v>2173</v>
      </c>
      <c r="P648" s="583" t="s">
        <v>3836</v>
      </c>
      <c r="Q648" s="583" t="s">
        <v>3956</v>
      </c>
      <c r="R648" s="611">
        <v>10</v>
      </c>
      <c r="S648" s="583"/>
      <c r="T648" s="611" t="s">
        <v>3834</v>
      </c>
      <c r="U648" s="583"/>
    </row>
    <row r="649" spans="1:21" ht="33" customHeight="1" x14ac:dyDescent="0.2">
      <c r="A649" s="602" t="s">
        <v>2045</v>
      </c>
      <c r="B649" s="583" t="s">
        <v>586</v>
      </c>
      <c r="C649" s="589">
        <v>157</v>
      </c>
      <c r="D649" s="554" t="s">
        <v>97</v>
      </c>
      <c r="E649" s="586" t="s">
        <v>2081</v>
      </c>
      <c r="F649" s="586" t="s">
        <v>349</v>
      </c>
      <c r="G649" s="554" t="s">
        <v>1527</v>
      </c>
      <c r="H649" s="587"/>
      <c r="I649" s="587" t="s">
        <v>374</v>
      </c>
      <c r="J649" s="583"/>
      <c r="K649" s="554" t="s">
        <v>2146</v>
      </c>
      <c r="L649" s="554" t="s">
        <v>2120</v>
      </c>
      <c r="M649" s="583" t="s">
        <v>2044</v>
      </c>
      <c r="N649" s="583" t="s">
        <v>2993</v>
      </c>
      <c r="O649" s="583" t="s">
        <v>2173</v>
      </c>
      <c r="P649" s="748"/>
      <c r="Q649" s="583" t="s">
        <v>365</v>
      </c>
      <c r="R649" s="611">
        <v>10</v>
      </c>
      <c r="S649" s="583"/>
      <c r="T649" s="611" t="s">
        <v>3834</v>
      </c>
      <c r="U649" s="583"/>
    </row>
    <row r="650" spans="1:21" ht="33" customHeight="1" x14ac:dyDescent="0.2">
      <c r="A650" s="602" t="s">
        <v>2045</v>
      </c>
      <c r="B650" s="583" t="s">
        <v>586</v>
      </c>
      <c r="C650" s="589">
        <v>157</v>
      </c>
      <c r="D650" s="554" t="s">
        <v>97</v>
      </c>
      <c r="E650" s="586" t="s">
        <v>2082</v>
      </c>
      <c r="F650" s="586" t="s">
        <v>349</v>
      </c>
      <c r="G650" s="554" t="s">
        <v>1527</v>
      </c>
      <c r="H650" s="587"/>
      <c r="I650" s="587" t="s">
        <v>374</v>
      </c>
      <c r="J650" s="583"/>
      <c r="K650" s="554" t="s">
        <v>2147</v>
      </c>
      <c r="L650" s="554" t="s">
        <v>2120</v>
      </c>
      <c r="M650" s="583" t="s">
        <v>2044</v>
      </c>
      <c r="N650" s="583" t="s">
        <v>2993</v>
      </c>
      <c r="O650" s="583" t="s">
        <v>2173</v>
      </c>
      <c r="P650" s="748"/>
      <c r="Q650" s="583" t="s">
        <v>365</v>
      </c>
      <c r="R650" s="611">
        <v>12</v>
      </c>
      <c r="S650" s="583"/>
      <c r="T650" s="611" t="s">
        <v>3834</v>
      </c>
      <c r="U650" s="583"/>
    </row>
    <row r="651" spans="1:21" ht="33" customHeight="1" x14ac:dyDescent="0.2">
      <c r="A651" s="602" t="s">
        <v>2045</v>
      </c>
      <c r="B651" s="583" t="s">
        <v>586</v>
      </c>
      <c r="C651" s="589">
        <v>157</v>
      </c>
      <c r="D651" s="554" t="s">
        <v>97</v>
      </c>
      <c r="E651" s="586" t="s">
        <v>2083</v>
      </c>
      <c r="F651" s="586" t="s">
        <v>349</v>
      </c>
      <c r="G651" s="554" t="s">
        <v>1527</v>
      </c>
      <c r="H651" s="587"/>
      <c r="I651" s="587" t="s">
        <v>374</v>
      </c>
      <c r="J651" s="583"/>
      <c r="K651" s="554" t="s">
        <v>2148</v>
      </c>
      <c r="L651" s="554" t="s">
        <v>2120</v>
      </c>
      <c r="M651" s="583" t="s">
        <v>2044</v>
      </c>
      <c r="N651" s="583" t="s">
        <v>2995</v>
      </c>
      <c r="O651" s="583" t="s">
        <v>2176</v>
      </c>
      <c r="P651" s="583" t="s">
        <v>3957</v>
      </c>
      <c r="Q651" s="583" t="s">
        <v>3958</v>
      </c>
      <c r="R651" s="611">
        <v>2</v>
      </c>
      <c r="S651" s="583"/>
      <c r="T651" s="611" t="s">
        <v>3834</v>
      </c>
      <c r="U651" s="583"/>
    </row>
    <row r="652" spans="1:21" ht="33" customHeight="1" x14ac:dyDescent="0.2">
      <c r="A652" s="602" t="s">
        <v>2045</v>
      </c>
      <c r="B652" s="583" t="s">
        <v>586</v>
      </c>
      <c r="C652" s="589">
        <v>157</v>
      </c>
      <c r="D652" s="554" t="s">
        <v>97</v>
      </c>
      <c r="E652" s="586" t="s">
        <v>2084</v>
      </c>
      <c r="F652" s="586" t="s">
        <v>349</v>
      </c>
      <c r="G652" s="554" t="s">
        <v>1527</v>
      </c>
      <c r="H652" s="587"/>
      <c r="I652" s="587" t="s">
        <v>374</v>
      </c>
      <c r="J652" s="583"/>
      <c r="K652" s="554" t="s">
        <v>2149</v>
      </c>
      <c r="L652" s="554" t="s">
        <v>2120</v>
      </c>
      <c r="M652" s="583" t="s">
        <v>2044</v>
      </c>
      <c r="N652" s="583" t="s">
        <v>2993</v>
      </c>
      <c r="O652" s="583" t="s">
        <v>2173</v>
      </c>
      <c r="P652" s="583"/>
      <c r="Q652" s="583"/>
      <c r="R652" s="611">
        <v>6</v>
      </c>
      <c r="S652" s="583"/>
      <c r="T652" s="611" t="s">
        <v>3843</v>
      </c>
      <c r="U652" s="583"/>
    </row>
    <row r="653" spans="1:21" ht="33" customHeight="1" x14ac:dyDescent="0.2">
      <c r="A653" s="590"/>
      <c r="B653" s="583" t="s">
        <v>586</v>
      </c>
      <c r="C653" s="589">
        <v>157</v>
      </c>
      <c r="D653" s="554" t="s">
        <v>97</v>
      </c>
      <c r="E653" s="586" t="s">
        <v>2085</v>
      </c>
      <c r="F653" s="586" t="s">
        <v>346</v>
      </c>
      <c r="G653" s="554" t="s">
        <v>2102</v>
      </c>
      <c r="H653" s="587"/>
      <c r="I653" s="587" t="s">
        <v>374</v>
      </c>
      <c r="J653" s="583"/>
      <c r="K653" s="554" t="s">
        <v>2150</v>
      </c>
      <c r="L653" s="554" t="s">
        <v>2151</v>
      </c>
      <c r="M653" s="583" t="s">
        <v>704</v>
      </c>
      <c r="N653" s="583" t="s">
        <v>2993</v>
      </c>
      <c r="O653" s="583" t="s">
        <v>2392</v>
      </c>
      <c r="P653" s="583"/>
      <c r="Q653" s="583"/>
      <c r="R653" s="611">
        <v>10</v>
      </c>
      <c r="S653" s="583"/>
      <c r="T653" s="611" t="s">
        <v>3843</v>
      </c>
      <c r="U653" s="583"/>
    </row>
    <row r="654" spans="1:21" ht="33" customHeight="1" x14ac:dyDescent="0.2">
      <c r="A654" s="594"/>
      <c r="B654" s="583" t="s">
        <v>586</v>
      </c>
      <c r="C654" s="589">
        <v>157</v>
      </c>
      <c r="D654" s="554" t="s">
        <v>97</v>
      </c>
      <c r="E654" s="586" t="s">
        <v>2086</v>
      </c>
      <c r="F654" s="586" t="s">
        <v>346</v>
      </c>
      <c r="G654" s="554" t="s">
        <v>1527</v>
      </c>
      <c r="H654" s="587"/>
      <c r="I654" s="587" t="s">
        <v>374</v>
      </c>
      <c r="J654" s="583"/>
      <c r="K654" s="554" t="s">
        <v>2152</v>
      </c>
      <c r="L654" s="554" t="s">
        <v>2153</v>
      </c>
      <c r="M654" s="583" t="s">
        <v>2044</v>
      </c>
      <c r="N654" s="583" t="s">
        <v>2995</v>
      </c>
      <c r="O654" s="583" t="s">
        <v>3254</v>
      </c>
      <c r="P654" s="583" t="s">
        <v>3844</v>
      </c>
      <c r="Q654" s="583" t="s">
        <v>3959</v>
      </c>
      <c r="R654" s="611">
        <v>1</v>
      </c>
      <c r="S654" s="583"/>
      <c r="T654" s="611" t="s">
        <v>3834</v>
      </c>
      <c r="U654" s="583"/>
    </row>
    <row r="655" spans="1:21" ht="33" customHeight="1" x14ac:dyDescent="0.2">
      <c r="A655" s="590"/>
      <c r="B655" s="583" t="s">
        <v>586</v>
      </c>
      <c r="C655" s="589">
        <v>157</v>
      </c>
      <c r="D655" s="554" t="s">
        <v>97</v>
      </c>
      <c r="E655" s="586" t="s">
        <v>2087</v>
      </c>
      <c r="F655" s="586" t="s">
        <v>346</v>
      </c>
      <c r="G655" s="554" t="s">
        <v>1653</v>
      </c>
      <c r="H655" s="587"/>
      <c r="I655" s="587" t="s">
        <v>374</v>
      </c>
      <c r="J655" s="583"/>
      <c r="K655" s="554" t="s">
        <v>2154</v>
      </c>
      <c r="L655" s="554" t="s">
        <v>2155</v>
      </c>
      <c r="M655" s="583" t="s">
        <v>2044</v>
      </c>
      <c r="N655" s="583" t="s">
        <v>2993</v>
      </c>
      <c r="O655" s="583" t="s">
        <v>2174</v>
      </c>
      <c r="P655" s="748"/>
      <c r="Q655" s="583" t="s">
        <v>365</v>
      </c>
      <c r="R655" s="611">
        <v>0.5</v>
      </c>
      <c r="S655" s="583"/>
      <c r="T655" s="611" t="s">
        <v>3834</v>
      </c>
      <c r="U655" s="583"/>
    </row>
    <row r="656" spans="1:21" ht="33" customHeight="1" x14ac:dyDescent="0.2">
      <c r="A656" s="590"/>
      <c r="B656" s="583" t="s">
        <v>586</v>
      </c>
      <c r="C656" s="589">
        <v>157</v>
      </c>
      <c r="D656" s="554" t="s">
        <v>97</v>
      </c>
      <c r="E656" s="586" t="s">
        <v>2088</v>
      </c>
      <c r="F656" s="586" t="s">
        <v>346</v>
      </c>
      <c r="G656" s="554" t="s">
        <v>2099</v>
      </c>
      <c r="H656" s="587"/>
      <c r="I656" s="587" t="s">
        <v>374</v>
      </c>
      <c r="J656" s="583"/>
      <c r="K656" s="554" t="s">
        <v>2156</v>
      </c>
      <c r="L656" s="554" t="s">
        <v>2157</v>
      </c>
      <c r="M656" s="583" t="s">
        <v>2044</v>
      </c>
      <c r="N656" s="583" t="s">
        <v>2993</v>
      </c>
      <c r="O656" s="583" t="s">
        <v>3175</v>
      </c>
      <c r="P656" s="583"/>
      <c r="Q656" s="583"/>
      <c r="R656" s="611">
        <v>70</v>
      </c>
      <c r="S656" s="583"/>
      <c r="T656" s="611" t="s">
        <v>3834</v>
      </c>
      <c r="U656" s="583"/>
    </row>
    <row r="657" spans="1:21" ht="33" customHeight="1" x14ac:dyDescent="0.2">
      <c r="A657" s="590"/>
      <c r="B657" s="583" t="s">
        <v>586</v>
      </c>
      <c r="C657" s="589">
        <v>157</v>
      </c>
      <c r="D657" s="554" t="s">
        <v>97</v>
      </c>
      <c r="E657" s="586" t="s">
        <v>2089</v>
      </c>
      <c r="F657" s="586" t="s">
        <v>346</v>
      </c>
      <c r="G657" s="554" t="s">
        <v>2099</v>
      </c>
      <c r="H657" s="587"/>
      <c r="I657" s="587" t="s">
        <v>374</v>
      </c>
      <c r="J657" s="583"/>
      <c r="K657" s="554" t="s">
        <v>2158</v>
      </c>
      <c r="L657" s="554" t="s">
        <v>2159</v>
      </c>
      <c r="M657" s="583" t="s">
        <v>2044</v>
      </c>
      <c r="N657" s="583" t="s">
        <v>2993</v>
      </c>
      <c r="O657" s="583" t="s">
        <v>3175</v>
      </c>
      <c r="P657" s="748"/>
      <c r="Q657" s="583" t="s">
        <v>365</v>
      </c>
      <c r="R657" s="611">
        <v>14</v>
      </c>
      <c r="S657" s="583"/>
      <c r="T657" s="611" t="s">
        <v>3834</v>
      </c>
      <c r="U657" s="583"/>
    </row>
    <row r="658" spans="1:21" ht="33" customHeight="1" x14ac:dyDescent="0.2">
      <c r="A658" s="590"/>
      <c r="B658" s="583" t="s">
        <v>586</v>
      </c>
      <c r="C658" s="589">
        <v>157</v>
      </c>
      <c r="D658" s="554" t="s">
        <v>97</v>
      </c>
      <c r="E658" s="586" t="s">
        <v>2090</v>
      </c>
      <c r="F658" s="586" t="s">
        <v>346</v>
      </c>
      <c r="G658" s="554" t="s">
        <v>343</v>
      </c>
      <c r="H658" s="587"/>
      <c r="I658" s="587" t="s">
        <v>374</v>
      </c>
      <c r="J658" s="583"/>
      <c r="K658" s="554" t="s">
        <v>2131</v>
      </c>
      <c r="L658" s="554" t="s">
        <v>2160</v>
      </c>
      <c r="M658" s="583" t="s">
        <v>2044</v>
      </c>
      <c r="N658" s="583" t="s">
        <v>2995</v>
      </c>
      <c r="O658" s="583" t="s">
        <v>3255</v>
      </c>
      <c r="P658" s="583" t="s">
        <v>3844</v>
      </c>
      <c r="Q658" s="583" t="s">
        <v>3960</v>
      </c>
      <c r="R658" s="611">
        <v>5</v>
      </c>
      <c r="S658" s="583"/>
      <c r="T658" s="611" t="s">
        <v>3834</v>
      </c>
      <c r="U658" s="583"/>
    </row>
    <row r="659" spans="1:21" ht="33" customHeight="1" x14ac:dyDescent="0.2">
      <c r="A659" s="590"/>
      <c r="B659" s="583" t="s">
        <v>586</v>
      </c>
      <c r="C659" s="589">
        <v>157</v>
      </c>
      <c r="D659" s="554" t="s">
        <v>97</v>
      </c>
      <c r="E659" s="586" t="s">
        <v>2091</v>
      </c>
      <c r="F659" s="586" t="s">
        <v>346</v>
      </c>
      <c r="G659" s="554" t="s">
        <v>343</v>
      </c>
      <c r="H659" s="587"/>
      <c r="I659" s="587" t="s">
        <v>374</v>
      </c>
      <c r="J659" s="583"/>
      <c r="K659" s="554" t="s">
        <v>2161</v>
      </c>
      <c r="L659" s="554" t="s">
        <v>2134</v>
      </c>
      <c r="M659" s="583" t="s">
        <v>2044</v>
      </c>
      <c r="N659" s="583" t="s">
        <v>2993</v>
      </c>
      <c r="O659" s="583" t="s">
        <v>3247</v>
      </c>
      <c r="P659" s="748"/>
      <c r="Q659" s="583" t="s">
        <v>365</v>
      </c>
      <c r="R659" s="611">
        <v>69</v>
      </c>
      <c r="S659" s="583"/>
      <c r="T659" s="611" t="s">
        <v>3834</v>
      </c>
      <c r="U659" s="583"/>
    </row>
    <row r="660" spans="1:21" ht="33" customHeight="1" x14ac:dyDescent="0.2">
      <c r="A660" s="590"/>
      <c r="B660" s="583" t="s">
        <v>586</v>
      </c>
      <c r="C660" s="589">
        <v>157</v>
      </c>
      <c r="D660" s="554" t="s">
        <v>97</v>
      </c>
      <c r="E660" s="586" t="s">
        <v>2092</v>
      </c>
      <c r="F660" s="586" t="s">
        <v>346</v>
      </c>
      <c r="G660" s="554" t="s">
        <v>3256</v>
      </c>
      <c r="H660" s="587"/>
      <c r="I660" s="587" t="s">
        <v>379</v>
      </c>
      <c r="J660" s="583"/>
      <c r="K660" s="554" t="s">
        <v>1348</v>
      </c>
      <c r="L660" s="554" t="s">
        <v>2162</v>
      </c>
      <c r="M660" s="583" t="s">
        <v>2044</v>
      </c>
      <c r="N660" s="583" t="s">
        <v>2995</v>
      </c>
      <c r="O660" s="583" t="s">
        <v>462</v>
      </c>
      <c r="P660" s="583" t="s">
        <v>3835</v>
      </c>
      <c r="Q660" s="583" t="s">
        <v>3841</v>
      </c>
      <c r="R660" s="611">
        <v>1</v>
      </c>
      <c r="S660" s="583"/>
      <c r="T660" s="611" t="s">
        <v>3842</v>
      </c>
      <c r="U660" s="583"/>
    </row>
    <row r="661" spans="1:21" ht="33" customHeight="1" x14ac:dyDescent="0.2">
      <c r="A661" s="602" t="s">
        <v>2049</v>
      </c>
      <c r="B661" s="583" t="s">
        <v>586</v>
      </c>
      <c r="C661" s="589">
        <v>157</v>
      </c>
      <c r="D661" s="554" t="s">
        <v>97</v>
      </c>
      <c r="E661" s="586" t="s">
        <v>2093</v>
      </c>
      <c r="F661" s="586" t="s">
        <v>353</v>
      </c>
      <c r="G661" s="554" t="s">
        <v>354</v>
      </c>
      <c r="H661" s="587"/>
      <c r="I661" s="587" t="s">
        <v>382</v>
      </c>
      <c r="J661" s="583"/>
      <c r="K661" s="554" t="s">
        <v>2163</v>
      </c>
      <c r="L661" s="554" t="s">
        <v>2164</v>
      </c>
      <c r="M661" s="583" t="s">
        <v>2044</v>
      </c>
      <c r="N661" s="583" t="s">
        <v>2995</v>
      </c>
      <c r="O661" s="583" t="s">
        <v>3011</v>
      </c>
      <c r="P661" s="611" t="s">
        <v>3835</v>
      </c>
      <c r="Q661" s="583" t="s">
        <v>3841</v>
      </c>
      <c r="R661" s="611">
        <v>1</v>
      </c>
      <c r="S661" s="583"/>
      <c r="T661" s="611" t="s">
        <v>3843</v>
      </c>
      <c r="U661" s="583"/>
    </row>
    <row r="662" spans="1:21" ht="33" customHeight="1" x14ac:dyDescent="0.2">
      <c r="A662" s="602" t="s">
        <v>2049</v>
      </c>
      <c r="B662" s="583" t="s">
        <v>586</v>
      </c>
      <c r="C662" s="589">
        <v>157</v>
      </c>
      <c r="D662" s="554" t="s">
        <v>97</v>
      </c>
      <c r="E662" s="586" t="s">
        <v>2094</v>
      </c>
      <c r="F662" s="586" t="s">
        <v>353</v>
      </c>
      <c r="G662" s="554" t="s">
        <v>354</v>
      </c>
      <c r="H662" s="587"/>
      <c r="I662" s="587" t="s">
        <v>382</v>
      </c>
      <c r="J662" s="583"/>
      <c r="K662" s="554" t="s">
        <v>2165</v>
      </c>
      <c r="L662" s="554" t="s">
        <v>2166</v>
      </c>
      <c r="M662" s="583" t="s">
        <v>2044</v>
      </c>
      <c r="N662" s="583" t="s">
        <v>2995</v>
      </c>
      <c r="O662" s="583" t="s">
        <v>462</v>
      </c>
      <c r="P662" s="611" t="s">
        <v>3835</v>
      </c>
      <c r="Q662" s="583" t="s">
        <v>3841</v>
      </c>
      <c r="R662" s="611">
        <v>1</v>
      </c>
      <c r="S662" s="583"/>
      <c r="T662" s="611" t="s">
        <v>3843</v>
      </c>
      <c r="U662" s="583"/>
    </row>
    <row r="663" spans="1:21" ht="33" customHeight="1" x14ac:dyDescent="0.2">
      <c r="A663" s="602" t="s">
        <v>2049</v>
      </c>
      <c r="B663" s="583" t="s">
        <v>586</v>
      </c>
      <c r="C663" s="589">
        <v>157</v>
      </c>
      <c r="D663" s="554" t="s">
        <v>97</v>
      </c>
      <c r="E663" s="586" t="s">
        <v>2095</v>
      </c>
      <c r="F663" s="586" t="s">
        <v>353</v>
      </c>
      <c r="G663" s="554" t="s">
        <v>354</v>
      </c>
      <c r="H663" s="587"/>
      <c r="I663" s="587" t="s">
        <v>382</v>
      </c>
      <c r="J663" s="583"/>
      <c r="K663" s="554" t="s">
        <v>2167</v>
      </c>
      <c r="L663" s="554" t="s">
        <v>2168</v>
      </c>
      <c r="M663" s="583" t="s">
        <v>2044</v>
      </c>
      <c r="N663" s="583" t="s">
        <v>2995</v>
      </c>
      <c r="O663" s="583" t="s">
        <v>2178</v>
      </c>
      <c r="P663" s="583" t="s">
        <v>3835</v>
      </c>
      <c r="Q663" s="583" t="s">
        <v>3841</v>
      </c>
      <c r="R663" s="611">
        <v>1</v>
      </c>
      <c r="S663" s="583"/>
      <c r="T663" s="611" t="s">
        <v>3843</v>
      </c>
      <c r="U663" s="583"/>
    </row>
    <row r="664" spans="1:21" ht="33" customHeight="1" x14ac:dyDescent="0.2">
      <c r="A664" s="583" t="s">
        <v>2047</v>
      </c>
      <c r="B664" s="583" t="s">
        <v>586</v>
      </c>
      <c r="C664" s="589">
        <v>157</v>
      </c>
      <c r="D664" s="554" t="s">
        <v>97</v>
      </c>
      <c r="E664" s="586" t="s">
        <v>2096</v>
      </c>
      <c r="F664" s="586" t="s">
        <v>349</v>
      </c>
      <c r="G664" s="554" t="s">
        <v>2102</v>
      </c>
      <c r="H664" s="587"/>
      <c r="I664" s="587" t="s">
        <v>389</v>
      </c>
      <c r="J664" s="583"/>
      <c r="K664" s="554" t="s">
        <v>2169</v>
      </c>
      <c r="L664" s="554" t="s">
        <v>2170</v>
      </c>
      <c r="M664" s="583" t="s">
        <v>2044</v>
      </c>
      <c r="N664" s="583" t="s">
        <v>2995</v>
      </c>
      <c r="O664" s="583" t="s">
        <v>462</v>
      </c>
      <c r="P664" s="583" t="s">
        <v>3835</v>
      </c>
      <c r="Q664" s="583" t="s">
        <v>3841</v>
      </c>
      <c r="R664" s="611">
        <v>1</v>
      </c>
      <c r="S664" s="583"/>
      <c r="T664" s="611" t="s">
        <v>3843</v>
      </c>
      <c r="U664" s="583" t="s">
        <v>3865</v>
      </c>
    </row>
    <row r="665" spans="1:21" ht="33" customHeight="1" x14ac:dyDescent="0.2">
      <c r="A665" s="583" t="s">
        <v>2047</v>
      </c>
      <c r="B665" s="583" t="s">
        <v>586</v>
      </c>
      <c r="C665" s="589">
        <v>157</v>
      </c>
      <c r="D665" s="554" t="s">
        <v>97</v>
      </c>
      <c r="E665" s="586" t="s">
        <v>2097</v>
      </c>
      <c r="F665" s="586" t="s">
        <v>349</v>
      </c>
      <c r="G665" s="554" t="s">
        <v>3242</v>
      </c>
      <c r="H665" s="587"/>
      <c r="I665" s="587" t="s">
        <v>389</v>
      </c>
      <c r="J665" s="583"/>
      <c r="K665" s="554" t="s">
        <v>2171</v>
      </c>
      <c r="L665" s="554" t="s">
        <v>2123</v>
      </c>
      <c r="M665" s="583" t="s">
        <v>2044</v>
      </c>
      <c r="N665" s="583" t="s">
        <v>2995</v>
      </c>
      <c r="O665" s="583" t="s">
        <v>2173</v>
      </c>
      <c r="P665" s="583" t="s">
        <v>3835</v>
      </c>
      <c r="Q665" s="583"/>
      <c r="R665" s="611">
        <v>6</v>
      </c>
      <c r="S665" s="583"/>
      <c r="T665" s="611" t="s">
        <v>3842</v>
      </c>
      <c r="U665" s="583" t="s">
        <v>3864</v>
      </c>
    </row>
    <row r="666" spans="1:21" ht="33" customHeight="1" x14ac:dyDescent="0.2">
      <c r="A666" s="602" t="s">
        <v>2037</v>
      </c>
      <c r="B666" s="583" t="s">
        <v>586</v>
      </c>
      <c r="C666" s="589">
        <v>157</v>
      </c>
      <c r="D666" s="554" t="s">
        <v>97</v>
      </c>
      <c r="E666" s="586" t="s">
        <v>2098</v>
      </c>
      <c r="F666" s="586" t="s">
        <v>353</v>
      </c>
      <c r="G666" s="554"/>
      <c r="H666" s="587" t="s">
        <v>360</v>
      </c>
      <c r="I666" s="587" t="s">
        <v>389</v>
      </c>
      <c r="J666" s="583"/>
      <c r="K666" s="554" t="s">
        <v>2172</v>
      </c>
      <c r="L666" s="554" t="s">
        <v>2112</v>
      </c>
      <c r="M666" s="583" t="s">
        <v>2044</v>
      </c>
      <c r="N666" s="583" t="s">
        <v>2993</v>
      </c>
      <c r="O666" s="583" t="s">
        <v>462</v>
      </c>
      <c r="P666" s="748"/>
      <c r="Q666" s="583" t="s">
        <v>365</v>
      </c>
      <c r="R666" s="611">
        <v>1</v>
      </c>
      <c r="S666" s="583"/>
      <c r="T666" s="611" t="s">
        <v>3843</v>
      </c>
      <c r="U666" s="583"/>
    </row>
    <row r="667" spans="1:21" ht="33" customHeight="1" x14ac:dyDescent="0.2">
      <c r="A667" s="602" t="s">
        <v>2037</v>
      </c>
      <c r="B667" s="583" t="s">
        <v>586</v>
      </c>
      <c r="C667" s="589">
        <v>157</v>
      </c>
      <c r="D667" s="554" t="s">
        <v>97</v>
      </c>
      <c r="E667" s="586" t="s">
        <v>2181</v>
      </c>
      <c r="F667" s="586" t="s">
        <v>353</v>
      </c>
      <c r="G667" s="554"/>
      <c r="H667" s="587" t="s">
        <v>582</v>
      </c>
      <c r="I667" s="587" t="s">
        <v>389</v>
      </c>
      <c r="J667" s="583"/>
      <c r="K667" s="554" t="s">
        <v>2275</v>
      </c>
      <c r="L667" s="554" t="s">
        <v>2276</v>
      </c>
      <c r="M667" s="583" t="s">
        <v>2044</v>
      </c>
      <c r="N667" s="583" t="s">
        <v>2993</v>
      </c>
      <c r="O667" s="583" t="s">
        <v>462</v>
      </c>
      <c r="P667" s="583"/>
      <c r="Q667" s="583"/>
      <c r="R667" s="611">
        <v>1</v>
      </c>
      <c r="S667" s="583"/>
      <c r="T667" s="611" t="s">
        <v>3843</v>
      </c>
      <c r="U667" s="583"/>
    </row>
    <row r="668" spans="1:21" ht="33" customHeight="1" x14ac:dyDescent="0.2">
      <c r="A668" s="602" t="s">
        <v>2046</v>
      </c>
      <c r="B668" s="583" t="s">
        <v>586</v>
      </c>
      <c r="C668" s="589">
        <v>157</v>
      </c>
      <c r="D668" s="554" t="s">
        <v>97</v>
      </c>
      <c r="E668" s="586" t="s">
        <v>2182</v>
      </c>
      <c r="F668" s="586" t="s">
        <v>2100</v>
      </c>
      <c r="G668" s="554" t="s">
        <v>2099</v>
      </c>
      <c r="H668" s="587"/>
      <c r="I668" s="587" t="s">
        <v>389</v>
      </c>
      <c r="J668" s="583"/>
      <c r="K668" s="554" t="s">
        <v>2277</v>
      </c>
      <c r="L668" s="554" t="s">
        <v>2278</v>
      </c>
      <c r="M668" s="583" t="s">
        <v>2044</v>
      </c>
      <c r="N668" s="583" t="s">
        <v>2993</v>
      </c>
      <c r="O668" s="583" t="s">
        <v>2389</v>
      </c>
      <c r="P668" s="748"/>
      <c r="Q668" s="583" t="s">
        <v>365</v>
      </c>
      <c r="R668" s="611">
        <v>1</v>
      </c>
      <c r="S668" s="583"/>
      <c r="T668" s="611" t="s">
        <v>3843</v>
      </c>
      <c r="U668" s="583"/>
    </row>
    <row r="669" spans="1:21" ht="33" customHeight="1" x14ac:dyDescent="0.2">
      <c r="A669" s="583" t="s">
        <v>2179</v>
      </c>
      <c r="B669" s="583" t="s">
        <v>586</v>
      </c>
      <c r="C669" s="589">
        <v>157</v>
      </c>
      <c r="D669" s="554" t="s">
        <v>97</v>
      </c>
      <c r="E669" s="586" t="s">
        <v>2183</v>
      </c>
      <c r="F669" s="586" t="s">
        <v>349</v>
      </c>
      <c r="G669" s="364" t="s">
        <v>1857</v>
      </c>
      <c r="H669" s="587"/>
      <c r="I669" s="587" t="s">
        <v>389</v>
      </c>
      <c r="J669" s="583"/>
      <c r="K669" s="365" t="s">
        <v>2279</v>
      </c>
      <c r="L669" s="365" t="s">
        <v>2108</v>
      </c>
      <c r="M669" s="583" t="s">
        <v>2044</v>
      </c>
      <c r="N669" s="583" t="s">
        <v>2993</v>
      </c>
      <c r="O669" s="583" t="s">
        <v>462</v>
      </c>
      <c r="P669" s="748"/>
      <c r="Q669" s="583" t="s">
        <v>365</v>
      </c>
      <c r="R669" s="611">
        <v>15</v>
      </c>
      <c r="S669" s="583"/>
      <c r="T669" s="611" t="s">
        <v>3834</v>
      </c>
      <c r="U669" s="583"/>
    </row>
    <row r="670" spans="1:21" ht="33" customHeight="1" x14ac:dyDescent="0.2">
      <c r="A670" s="583" t="s">
        <v>2047</v>
      </c>
      <c r="B670" s="583" t="s">
        <v>586</v>
      </c>
      <c r="C670" s="589">
        <v>157</v>
      </c>
      <c r="D670" s="554" t="s">
        <v>97</v>
      </c>
      <c r="E670" s="586" t="s">
        <v>2184</v>
      </c>
      <c r="F670" s="586" t="s">
        <v>349</v>
      </c>
      <c r="G670" s="554" t="s">
        <v>2102</v>
      </c>
      <c r="H670" s="587"/>
      <c r="I670" s="587" t="s">
        <v>626</v>
      </c>
      <c r="J670" s="583"/>
      <c r="K670" s="554" t="s">
        <v>2280</v>
      </c>
      <c r="L670" s="554" t="s">
        <v>894</v>
      </c>
      <c r="M670" s="583" t="s">
        <v>2044</v>
      </c>
      <c r="N670" s="583" t="s">
        <v>2995</v>
      </c>
      <c r="O670" s="583" t="s">
        <v>2390</v>
      </c>
      <c r="P670" s="583" t="s">
        <v>3835</v>
      </c>
      <c r="Q670" s="583"/>
      <c r="R670" s="611">
        <v>1</v>
      </c>
      <c r="S670" s="583"/>
      <c r="T670" s="611" t="s">
        <v>3843</v>
      </c>
      <c r="U670" s="583"/>
    </row>
    <row r="671" spans="1:21" ht="33" customHeight="1" x14ac:dyDescent="0.2">
      <c r="A671" s="602" t="s">
        <v>2037</v>
      </c>
      <c r="B671" s="583" t="s">
        <v>586</v>
      </c>
      <c r="C671" s="589">
        <v>157</v>
      </c>
      <c r="D671" s="554" t="s">
        <v>97</v>
      </c>
      <c r="E671" s="586" t="s">
        <v>2185</v>
      </c>
      <c r="F671" s="586" t="s">
        <v>353</v>
      </c>
      <c r="G671" s="554"/>
      <c r="H671" s="587" t="s">
        <v>1295</v>
      </c>
      <c r="I671" s="587" t="s">
        <v>626</v>
      </c>
      <c r="J671" s="583"/>
      <c r="K671" s="554" t="s">
        <v>2281</v>
      </c>
      <c r="L671" s="554" t="s">
        <v>2282</v>
      </c>
      <c r="M671" s="583" t="s">
        <v>2044</v>
      </c>
      <c r="N671" s="583" t="s">
        <v>2993</v>
      </c>
      <c r="O671" s="583" t="s">
        <v>3257</v>
      </c>
      <c r="P671" s="748"/>
      <c r="Q671" s="583" t="s">
        <v>365</v>
      </c>
      <c r="R671" s="611">
        <v>1</v>
      </c>
      <c r="S671" s="583"/>
      <c r="T671" s="611" t="s">
        <v>3843</v>
      </c>
      <c r="U671" s="583"/>
    </row>
    <row r="672" spans="1:21" ht="33" customHeight="1" x14ac:dyDescent="0.2">
      <c r="A672" s="602" t="s">
        <v>2046</v>
      </c>
      <c r="B672" s="583" t="s">
        <v>586</v>
      </c>
      <c r="C672" s="589">
        <v>157</v>
      </c>
      <c r="D672" s="554" t="s">
        <v>97</v>
      </c>
      <c r="E672" s="586" t="s">
        <v>2186</v>
      </c>
      <c r="F672" s="586" t="s">
        <v>2100</v>
      </c>
      <c r="G672" s="554" t="s">
        <v>2101</v>
      </c>
      <c r="H672" s="587"/>
      <c r="I672" s="587" t="s">
        <v>626</v>
      </c>
      <c r="J672" s="583"/>
      <c r="K672" s="554" t="s">
        <v>2283</v>
      </c>
      <c r="L672" s="554" t="s">
        <v>2282</v>
      </c>
      <c r="M672" s="583" t="s">
        <v>2044</v>
      </c>
      <c r="N672" s="583" t="s">
        <v>2995</v>
      </c>
      <c r="O672" s="583" t="s">
        <v>3253</v>
      </c>
      <c r="P672" s="583" t="s">
        <v>3835</v>
      </c>
      <c r="Q672" s="583"/>
      <c r="R672" s="611">
        <v>10</v>
      </c>
      <c r="S672" s="583"/>
      <c r="T672" s="611" t="s">
        <v>3843</v>
      </c>
      <c r="U672" s="583"/>
    </row>
    <row r="673" spans="1:21" ht="33" customHeight="1" x14ac:dyDescent="0.2">
      <c r="A673" s="602" t="s">
        <v>2046</v>
      </c>
      <c r="B673" s="583" t="s">
        <v>586</v>
      </c>
      <c r="C673" s="589">
        <v>157</v>
      </c>
      <c r="D673" s="554" t="s">
        <v>97</v>
      </c>
      <c r="E673" s="586" t="s">
        <v>2187</v>
      </c>
      <c r="F673" s="586" t="s">
        <v>2100</v>
      </c>
      <c r="G673" s="554" t="s">
        <v>2101</v>
      </c>
      <c r="H673" s="587"/>
      <c r="I673" s="587" t="s">
        <v>626</v>
      </c>
      <c r="J673" s="583"/>
      <c r="K673" s="554" t="s">
        <v>2284</v>
      </c>
      <c r="L673" s="554" t="s">
        <v>2282</v>
      </c>
      <c r="M673" s="583" t="s">
        <v>2044</v>
      </c>
      <c r="N673" s="583" t="s">
        <v>2993</v>
      </c>
      <c r="O673" s="583" t="s">
        <v>462</v>
      </c>
      <c r="P673" s="583"/>
      <c r="Q673" s="583"/>
      <c r="R673" s="611">
        <v>1</v>
      </c>
      <c r="S673" s="583"/>
      <c r="T673" s="611" t="s">
        <v>3843</v>
      </c>
      <c r="U673" s="583"/>
    </row>
    <row r="674" spans="1:21" ht="33" customHeight="1" x14ac:dyDescent="0.2">
      <c r="A674" s="602" t="s">
        <v>2046</v>
      </c>
      <c r="B674" s="583" t="s">
        <v>586</v>
      </c>
      <c r="C674" s="589">
        <v>157</v>
      </c>
      <c r="D674" s="554" t="s">
        <v>97</v>
      </c>
      <c r="E674" s="586" t="s">
        <v>2188</v>
      </c>
      <c r="F674" s="586" t="s">
        <v>2100</v>
      </c>
      <c r="G674" s="554" t="s">
        <v>343</v>
      </c>
      <c r="H674" s="587"/>
      <c r="I674" s="587" t="s">
        <v>626</v>
      </c>
      <c r="J674" s="583"/>
      <c r="K674" s="554" t="s">
        <v>2285</v>
      </c>
      <c r="L674" s="554" t="s">
        <v>2145</v>
      </c>
      <c r="M674" s="583" t="s">
        <v>2044</v>
      </c>
      <c r="N674" s="583" t="s">
        <v>2993</v>
      </c>
      <c r="O674" s="583" t="s">
        <v>2173</v>
      </c>
      <c r="P674" s="748"/>
      <c r="Q674" s="583" t="s">
        <v>365</v>
      </c>
      <c r="R674" s="611">
        <v>10</v>
      </c>
      <c r="S674" s="583"/>
      <c r="T674" s="611" t="s">
        <v>3834</v>
      </c>
      <c r="U674" s="583"/>
    </row>
    <row r="675" spans="1:21" ht="33" customHeight="1" x14ac:dyDescent="0.2">
      <c r="A675" s="602" t="s">
        <v>2045</v>
      </c>
      <c r="B675" s="583" t="s">
        <v>586</v>
      </c>
      <c r="C675" s="589">
        <v>157</v>
      </c>
      <c r="D675" s="554" t="s">
        <v>97</v>
      </c>
      <c r="E675" s="586" t="s">
        <v>2189</v>
      </c>
      <c r="F675" s="586" t="s">
        <v>349</v>
      </c>
      <c r="G675" s="554" t="s">
        <v>1527</v>
      </c>
      <c r="H675" s="587"/>
      <c r="I675" s="587" t="s">
        <v>626</v>
      </c>
      <c r="J675" s="583"/>
      <c r="K675" s="554" t="s">
        <v>2286</v>
      </c>
      <c r="L675" s="554" t="s">
        <v>2120</v>
      </c>
      <c r="M675" s="583" t="s">
        <v>2044</v>
      </c>
      <c r="N675" s="583" t="s">
        <v>2993</v>
      </c>
      <c r="O675" s="583" t="s">
        <v>2173</v>
      </c>
      <c r="P675" s="748"/>
      <c r="Q675" s="583" t="s">
        <v>365</v>
      </c>
      <c r="R675" s="611">
        <v>5</v>
      </c>
      <c r="S675" s="583"/>
      <c r="T675" s="611" t="s">
        <v>3834</v>
      </c>
      <c r="U675" s="583"/>
    </row>
    <row r="676" spans="1:21" ht="33" customHeight="1" x14ac:dyDescent="0.2">
      <c r="A676" s="590"/>
      <c r="B676" s="583" t="s">
        <v>586</v>
      </c>
      <c r="C676" s="589">
        <v>157</v>
      </c>
      <c r="D676" s="554" t="s">
        <v>97</v>
      </c>
      <c r="E676" s="586" t="s">
        <v>2190</v>
      </c>
      <c r="F676" s="586" t="s">
        <v>346</v>
      </c>
      <c r="G676" s="554" t="s">
        <v>2102</v>
      </c>
      <c r="H676" s="587"/>
      <c r="I676" s="587" t="s">
        <v>2287</v>
      </c>
      <c r="J676" s="583"/>
      <c r="K676" s="554" t="s">
        <v>2288</v>
      </c>
      <c r="L676" s="554" t="s">
        <v>2289</v>
      </c>
      <c r="M676" s="583" t="s">
        <v>2036</v>
      </c>
      <c r="N676" s="583" t="s">
        <v>2995</v>
      </c>
      <c r="O676" s="583" t="s">
        <v>2996</v>
      </c>
      <c r="P676" s="583" t="s">
        <v>3835</v>
      </c>
      <c r="Q676" s="583" t="s">
        <v>3961</v>
      </c>
      <c r="R676" s="611">
        <v>1</v>
      </c>
      <c r="S676" s="583"/>
      <c r="T676" s="611" t="s">
        <v>3843</v>
      </c>
      <c r="U676" s="583"/>
    </row>
    <row r="677" spans="1:21" ht="33" customHeight="1" x14ac:dyDescent="0.2">
      <c r="A677" s="590"/>
      <c r="B677" s="583" t="s">
        <v>586</v>
      </c>
      <c r="C677" s="589">
        <v>157</v>
      </c>
      <c r="D677" s="554" t="s">
        <v>97</v>
      </c>
      <c r="E677" s="586" t="s">
        <v>2191</v>
      </c>
      <c r="F677" s="586" t="s">
        <v>346</v>
      </c>
      <c r="G677" s="554" t="s">
        <v>581</v>
      </c>
      <c r="H677" s="587"/>
      <c r="I677" s="587" t="s">
        <v>394</v>
      </c>
      <c r="J677" s="583"/>
      <c r="K677" s="554" t="s">
        <v>2290</v>
      </c>
      <c r="L677" s="554" t="s">
        <v>2291</v>
      </c>
      <c r="M677" s="583" t="s">
        <v>2044</v>
      </c>
      <c r="N677" s="583" t="s">
        <v>2993</v>
      </c>
      <c r="O677" s="583" t="s">
        <v>3258</v>
      </c>
      <c r="P677" s="611"/>
      <c r="Q677" s="583"/>
      <c r="R677" s="611">
        <v>1</v>
      </c>
      <c r="S677" s="583"/>
      <c r="T677" s="611" t="s">
        <v>3962</v>
      </c>
      <c r="U677" s="583" t="s">
        <v>3962</v>
      </c>
    </row>
    <row r="678" spans="1:21" ht="33" customHeight="1" x14ac:dyDescent="0.2">
      <c r="A678" s="594"/>
      <c r="B678" s="583" t="s">
        <v>365</v>
      </c>
      <c r="C678" s="589">
        <v>157</v>
      </c>
      <c r="D678" s="554" t="s">
        <v>97</v>
      </c>
      <c r="E678" s="586" t="s">
        <v>2192</v>
      </c>
      <c r="F678" s="586" t="s">
        <v>346</v>
      </c>
      <c r="G678" s="554" t="s">
        <v>581</v>
      </c>
      <c r="H678" s="587"/>
      <c r="I678" s="587" t="s">
        <v>394</v>
      </c>
      <c r="J678" s="583"/>
      <c r="K678" s="554" t="s">
        <v>2292</v>
      </c>
      <c r="L678" s="554" t="s">
        <v>2293</v>
      </c>
      <c r="M678" s="583" t="s">
        <v>2044</v>
      </c>
      <c r="N678" s="583" t="s">
        <v>2993</v>
      </c>
      <c r="O678" s="583" t="s">
        <v>462</v>
      </c>
      <c r="P678" s="748"/>
      <c r="Q678" s="583" t="s">
        <v>365</v>
      </c>
      <c r="R678" s="611">
        <v>5</v>
      </c>
      <c r="S678" s="583"/>
      <c r="T678" s="611" t="s">
        <v>3843</v>
      </c>
      <c r="U678" s="583"/>
    </row>
    <row r="679" spans="1:21" ht="33" customHeight="1" x14ac:dyDescent="0.2">
      <c r="A679" s="583" t="s">
        <v>2047</v>
      </c>
      <c r="B679" s="583" t="s">
        <v>586</v>
      </c>
      <c r="C679" s="589">
        <v>157</v>
      </c>
      <c r="D679" s="554" t="s">
        <v>97</v>
      </c>
      <c r="E679" s="586" t="s">
        <v>2193</v>
      </c>
      <c r="F679" s="586" t="s">
        <v>349</v>
      </c>
      <c r="G679" s="554" t="s">
        <v>2102</v>
      </c>
      <c r="H679" s="587"/>
      <c r="I679" s="587" t="s">
        <v>394</v>
      </c>
      <c r="J679" s="583"/>
      <c r="K679" s="554" t="s">
        <v>2294</v>
      </c>
      <c r="L679" s="554" t="s">
        <v>2295</v>
      </c>
      <c r="M679" s="583" t="s">
        <v>2044</v>
      </c>
      <c r="N679" s="583" t="s">
        <v>2995</v>
      </c>
      <c r="O679" s="583" t="s">
        <v>3107</v>
      </c>
      <c r="P679" s="583" t="s">
        <v>3835</v>
      </c>
      <c r="Q679" s="583"/>
      <c r="R679" s="611">
        <v>6</v>
      </c>
      <c r="S679" s="583"/>
      <c r="T679" s="611" t="s">
        <v>3843</v>
      </c>
      <c r="U679" s="583" t="s">
        <v>3864</v>
      </c>
    </row>
    <row r="680" spans="1:21" ht="33" customHeight="1" x14ac:dyDescent="0.2">
      <c r="A680" s="602" t="s">
        <v>2037</v>
      </c>
      <c r="B680" s="583" t="s">
        <v>586</v>
      </c>
      <c r="C680" s="589">
        <v>157</v>
      </c>
      <c r="D680" s="554" t="s">
        <v>97</v>
      </c>
      <c r="E680" s="586" t="s">
        <v>2194</v>
      </c>
      <c r="F680" s="586" t="s">
        <v>353</v>
      </c>
      <c r="G680" s="554"/>
      <c r="H680" s="587" t="s">
        <v>2273</v>
      </c>
      <c r="I680" s="587" t="s">
        <v>394</v>
      </c>
      <c r="J680" s="583"/>
      <c r="K680" s="554" t="s">
        <v>2296</v>
      </c>
      <c r="L680" s="554" t="s">
        <v>95</v>
      </c>
      <c r="M680" s="583" t="s">
        <v>2044</v>
      </c>
      <c r="N680" s="583" t="s">
        <v>3259</v>
      </c>
      <c r="O680" s="583" t="s">
        <v>3257</v>
      </c>
      <c r="P680" s="583"/>
      <c r="Q680" s="583" t="s">
        <v>461</v>
      </c>
      <c r="R680" s="611">
        <v>0</v>
      </c>
      <c r="S680" s="583" t="s">
        <v>461</v>
      </c>
      <c r="T680" s="611" t="s">
        <v>3843</v>
      </c>
      <c r="U680" s="583" t="s">
        <v>461</v>
      </c>
    </row>
    <row r="681" spans="1:21" ht="33" customHeight="1" x14ac:dyDescent="0.2">
      <c r="A681" s="602" t="s">
        <v>2037</v>
      </c>
      <c r="B681" s="583" t="s">
        <v>586</v>
      </c>
      <c r="C681" s="589">
        <v>157</v>
      </c>
      <c r="D681" s="554" t="s">
        <v>97</v>
      </c>
      <c r="E681" s="586" t="s">
        <v>2195</v>
      </c>
      <c r="F681" s="586" t="s">
        <v>353</v>
      </c>
      <c r="G681" s="554"/>
      <c r="H681" s="587" t="s">
        <v>3260</v>
      </c>
      <c r="I681" s="587" t="s">
        <v>394</v>
      </c>
      <c r="J681" s="583"/>
      <c r="K681" s="554" t="s">
        <v>2297</v>
      </c>
      <c r="L681" s="554" t="s">
        <v>95</v>
      </c>
      <c r="M681" s="583" t="s">
        <v>2044</v>
      </c>
      <c r="N681" s="583" t="s">
        <v>2993</v>
      </c>
      <c r="O681" s="583" t="s">
        <v>3257</v>
      </c>
      <c r="P681" s="748"/>
      <c r="Q681" s="583" t="s">
        <v>365</v>
      </c>
      <c r="R681" s="611">
        <v>1</v>
      </c>
      <c r="S681" s="583"/>
      <c r="T681" s="611" t="s">
        <v>3843</v>
      </c>
      <c r="U681" s="583"/>
    </row>
    <row r="682" spans="1:21" ht="33" customHeight="1" x14ac:dyDescent="0.2">
      <c r="A682" s="602" t="s">
        <v>2037</v>
      </c>
      <c r="B682" s="583" t="s">
        <v>586</v>
      </c>
      <c r="C682" s="589">
        <v>157</v>
      </c>
      <c r="D682" s="554" t="s">
        <v>97</v>
      </c>
      <c r="E682" s="586" t="s">
        <v>2196</v>
      </c>
      <c r="F682" s="586" t="s">
        <v>353</v>
      </c>
      <c r="G682" s="554"/>
      <c r="H682" s="587" t="s">
        <v>3260</v>
      </c>
      <c r="I682" s="587" t="s">
        <v>394</v>
      </c>
      <c r="J682" s="583"/>
      <c r="K682" s="554" t="s">
        <v>2298</v>
      </c>
      <c r="L682" s="554" t="s">
        <v>95</v>
      </c>
      <c r="M682" s="583" t="s">
        <v>2044</v>
      </c>
      <c r="N682" s="583" t="s">
        <v>2993</v>
      </c>
      <c r="O682" s="583" t="s">
        <v>3257</v>
      </c>
      <c r="P682" s="748"/>
      <c r="Q682" s="583" t="s">
        <v>365</v>
      </c>
      <c r="R682" s="611">
        <v>1</v>
      </c>
      <c r="S682" s="583"/>
      <c r="T682" s="611" t="s">
        <v>3843</v>
      </c>
      <c r="U682" s="583"/>
    </row>
    <row r="683" spans="1:21" ht="33" customHeight="1" x14ac:dyDescent="0.2">
      <c r="A683" s="602" t="s">
        <v>2037</v>
      </c>
      <c r="B683" s="583" t="s">
        <v>586</v>
      </c>
      <c r="C683" s="589">
        <v>157</v>
      </c>
      <c r="D683" s="554" t="s">
        <v>97</v>
      </c>
      <c r="E683" s="586" t="s">
        <v>2197</v>
      </c>
      <c r="F683" s="586" t="s">
        <v>353</v>
      </c>
      <c r="G683" s="554"/>
      <c r="H683" s="587" t="s">
        <v>3260</v>
      </c>
      <c r="I683" s="587" t="s">
        <v>394</v>
      </c>
      <c r="J683" s="583"/>
      <c r="K683" s="554" t="s">
        <v>2299</v>
      </c>
      <c r="L683" s="554" t="s">
        <v>95</v>
      </c>
      <c r="M683" s="583" t="s">
        <v>2044</v>
      </c>
      <c r="N683" s="583" t="s">
        <v>2993</v>
      </c>
      <c r="O683" s="583" t="s">
        <v>3257</v>
      </c>
      <c r="P683" s="748"/>
      <c r="Q683" s="583" t="s">
        <v>365</v>
      </c>
      <c r="R683" s="611">
        <v>1</v>
      </c>
      <c r="S683" s="583"/>
      <c r="T683" s="611" t="s">
        <v>3843</v>
      </c>
      <c r="U683" s="583"/>
    </row>
    <row r="684" spans="1:21" ht="33" customHeight="1" x14ac:dyDescent="0.2">
      <c r="A684" s="602" t="s">
        <v>2037</v>
      </c>
      <c r="B684" s="583" t="s">
        <v>586</v>
      </c>
      <c r="C684" s="589">
        <v>157</v>
      </c>
      <c r="D684" s="554" t="s">
        <v>97</v>
      </c>
      <c r="E684" s="586" t="s">
        <v>2198</v>
      </c>
      <c r="F684" s="586" t="s">
        <v>353</v>
      </c>
      <c r="G684" s="554"/>
      <c r="H684" s="587" t="s">
        <v>3260</v>
      </c>
      <c r="I684" s="587" t="s">
        <v>394</v>
      </c>
      <c r="J684" s="583"/>
      <c r="K684" s="554" t="s">
        <v>2300</v>
      </c>
      <c r="L684" s="554" t="s">
        <v>95</v>
      </c>
      <c r="M684" s="583" t="s">
        <v>2044</v>
      </c>
      <c r="N684" s="583" t="s">
        <v>2993</v>
      </c>
      <c r="O684" s="583" t="s">
        <v>3257</v>
      </c>
      <c r="P684" s="748"/>
      <c r="Q684" s="583" t="s">
        <v>365</v>
      </c>
      <c r="R684" s="611">
        <v>1</v>
      </c>
      <c r="S684" s="583"/>
      <c r="T684" s="611" t="s">
        <v>3843</v>
      </c>
      <c r="U684" s="583"/>
    </row>
    <row r="685" spans="1:21" ht="33" customHeight="1" x14ac:dyDescent="0.2">
      <c r="A685" s="602" t="s">
        <v>2037</v>
      </c>
      <c r="B685" s="583" t="s">
        <v>586</v>
      </c>
      <c r="C685" s="589">
        <v>157</v>
      </c>
      <c r="D685" s="554" t="s">
        <v>97</v>
      </c>
      <c r="E685" s="586" t="s">
        <v>2199</v>
      </c>
      <c r="F685" s="586" t="s">
        <v>353</v>
      </c>
      <c r="G685" s="554"/>
      <c r="H685" s="587" t="s">
        <v>3260</v>
      </c>
      <c r="I685" s="587" t="s">
        <v>394</v>
      </c>
      <c r="J685" s="583"/>
      <c r="K685" s="554" t="s">
        <v>2301</v>
      </c>
      <c r="L685" s="554" t="s">
        <v>95</v>
      </c>
      <c r="M685" s="583" t="s">
        <v>2044</v>
      </c>
      <c r="N685" s="583" t="s">
        <v>2993</v>
      </c>
      <c r="O685" s="583" t="s">
        <v>462</v>
      </c>
      <c r="P685" s="748"/>
      <c r="Q685" s="583" t="s">
        <v>365</v>
      </c>
      <c r="R685" s="611">
        <v>1</v>
      </c>
      <c r="S685" s="583"/>
      <c r="T685" s="611" t="s">
        <v>3843</v>
      </c>
      <c r="U685" s="583"/>
    </row>
    <row r="686" spans="1:21" ht="33" customHeight="1" x14ac:dyDescent="0.2">
      <c r="A686" s="602" t="s">
        <v>2046</v>
      </c>
      <c r="B686" s="583" t="s">
        <v>586</v>
      </c>
      <c r="C686" s="589">
        <v>157</v>
      </c>
      <c r="D686" s="554" t="s">
        <v>97</v>
      </c>
      <c r="E686" s="586" t="s">
        <v>2200</v>
      </c>
      <c r="F686" s="586" t="s">
        <v>2100</v>
      </c>
      <c r="G686" s="554" t="s">
        <v>3261</v>
      </c>
      <c r="H686" s="587"/>
      <c r="I686" s="587" t="s">
        <v>394</v>
      </c>
      <c r="J686" s="583"/>
      <c r="K686" s="554" t="s">
        <v>2302</v>
      </c>
      <c r="L686" s="554" t="s">
        <v>404</v>
      </c>
      <c r="M686" s="583" t="s">
        <v>2044</v>
      </c>
      <c r="N686" s="583" t="s">
        <v>2993</v>
      </c>
      <c r="O686" s="583" t="s">
        <v>2391</v>
      </c>
      <c r="P686" s="748"/>
      <c r="Q686" s="583" t="s">
        <v>365</v>
      </c>
      <c r="R686" s="611">
        <v>18</v>
      </c>
      <c r="S686" s="583"/>
      <c r="T686" s="611" t="s">
        <v>3843</v>
      </c>
      <c r="U686" s="583" t="s">
        <v>3947</v>
      </c>
    </row>
    <row r="687" spans="1:21" ht="33" customHeight="1" x14ac:dyDescent="0.2">
      <c r="A687" s="602" t="s">
        <v>2046</v>
      </c>
      <c r="B687" s="583" t="s">
        <v>586</v>
      </c>
      <c r="C687" s="589">
        <v>157</v>
      </c>
      <c r="D687" s="554" t="s">
        <v>97</v>
      </c>
      <c r="E687" s="586" t="s">
        <v>2201</v>
      </c>
      <c r="F687" s="586" t="s">
        <v>2100</v>
      </c>
      <c r="G687" s="554" t="s">
        <v>3262</v>
      </c>
      <c r="H687" s="587"/>
      <c r="I687" s="587" t="s">
        <v>394</v>
      </c>
      <c r="J687" s="583"/>
      <c r="K687" s="554" t="s">
        <v>2303</v>
      </c>
      <c r="L687" s="554" t="s">
        <v>404</v>
      </c>
      <c r="M687" s="583" t="s">
        <v>2044</v>
      </c>
      <c r="N687" s="583" t="s">
        <v>2993</v>
      </c>
      <c r="O687" s="583" t="s">
        <v>3257</v>
      </c>
      <c r="P687" s="748"/>
      <c r="Q687" s="583" t="s">
        <v>365</v>
      </c>
      <c r="R687" s="611">
        <v>1</v>
      </c>
      <c r="S687" s="583"/>
      <c r="T687" s="611" t="s">
        <v>3843</v>
      </c>
      <c r="U687" s="583"/>
    </row>
    <row r="688" spans="1:21" ht="33" customHeight="1" x14ac:dyDescent="0.2">
      <c r="A688" s="602" t="s">
        <v>2046</v>
      </c>
      <c r="B688" s="583" t="s">
        <v>586</v>
      </c>
      <c r="C688" s="589">
        <v>157</v>
      </c>
      <c r="D688" s="554" t="s">
        <v>97</v>
      </c>
      <c r="E688" s="586" t="s">
        <v>2202</v>
      </c>
      <c r="F688" s="586" t="s">
        <v>2100</v>
      </c>
      <c r="G688" s="554" t="s">
        <v>3262</v>
      </c>
      <c r="H688" s="587"/>
      <c r="I688" s="587" t="s">
        <v>394</v>
      </c>
      <c r="J688" s="583"/>
      <c r="K688" s="554" t="s">
        <v>2304</v>
      </c>
      <c r="L688" s="554" t="s">
        <v>404</v>
      </c>
      <c r="M688" s="583" t="s">
        <v>2044</v>
      </c>
      <c r="N688" s="583" t="s">
        <v>2993</v>
      </c>
      <c r="O688" s="583" t="s">
        <v>3257</v>
      </c>
      <c r="P688" s="748"/>
      <c r="Q688" s="583" t="s">
        <v>365</v>
      </c>
      <c r="R688" s="611">
        <v>1</v>
      </c>
      <c r="S688" s="583"/>
      <c r="T688" s="611" t="s">
        <v>3843</v>
      </c>
      <c r="U688" s="583"/>
    </row>
    <row r="689" spans="1:21" ht="33" customHeight="1" x14ac:dyDescent="0.2">
      <c r="A689" s="602" t="s">
        <v>2046</v>
      </c>
      <c r="B689" s="583" t="s">
        <v>586</v>
      </c>
      <c r="C689" s="589">
        <v>157</v>
      </c>
      <c r="D689" s="554" t="s">
        <v>97</v>
      </c>
      <c r="E689" s="586" t="s">
        <v>2203</v>
      </c>
      <c r="F689" s="586" t="s">
        <v>2100</v>
      </c>
      <c r="G689" s="554" t="s">
        <v>1528</v>
      </c>
      <c r="H689" s="587"/>
      <c r="I689" s="587" t="s">
        <v>394</v>
      </c>
      <c r="J689" s="583"/>
      <c r="K689" s="554" t="s">
        <v>2305</v>
      </c>
      <c r="L689" s="554" t="s">
        <v>404</v>
      </c>
      <c r="M689" s="583" t="s">
        <v>2044</v>
      </c>
      <c r="N689" s="583" t="s">
        <v>2993</v>
      </c>
      <c r="O689" s="583" t="s">
        <v>2391</v>
      </c>
      <c r="P689" s="748"/>
      <c r="Q689" s="583" t="s">
        <v>365</v>
      </c>
      <c r="R689" s="611">
        <v>1</v>
      </c>
      <c r="S689" s="583"/>
      <c r="T689" s="611" t="s">
        <v>3843</v>
      </c>
      <c r="U689" s="583"/>
    </row>
    <row r="690" spans="1:21" ht="33" customHeight="1" x14ac:dyDescent="0.2">
      <c r="A690" s="602" t="s">
        <v>2046</v>
      </c>
      <c r="B690" s="583" t="s">
        <v>586</v>
      </c>
      <c r="C690" s="589">
        <v>157</v>
      </c>
      <c r="D690" s="554" t="s">
        <v>97</v>
      </c>
      <c r="E690" s="586" t="s">
        <v>2204</v>
      </c>
      <c r="F690" s="586" t="s">
        <v>2100</v>
      </c>
      <c r="G690" s="554" t="s">
        <v>3262</v>
      </c>
      <c r="H690" s="587"/>
      <c r="I690" s="587" t="s">
        <v>394</v>
      </c>
      <c r="J690" s="583"/>
      <c r="K690" s="554" t="s">
        <v>2306</v>
      </c>
      <c r="L690" s="554" t="s">
        <v>404</v>
      </c>
      <c r="M690" s="583" t="s">
        <v>2044</v>
      </c>
      <c r="N690" s="583" t="s">
        <v>2993</v>
      </c>
      <c r="O690" s="583" t="s">
        <v>462</v>
      </c>
      <c r="P690" s="748"/>
      <c r="Q690" s="583" t="s">
        <v>365</v>
      </c>
      <c r="R690" s="611">
        <v>1</v>
      </c>
      <c r="S690" s="583"/>
      <c r="T690" s="611" t="s">
        <v>3843</v>
      </c>
      <c r="U690" s="583"/>
    </row>
    <row r="691" spans="1:21" ht="33" customHeight="1" x14ac:dyDescent="0.2">
      <c r="A691" s="602" t="s">
        <v>2046</v>
      </c>
      <c r="B691" s="583" t="s">
        <v>586</v>
      </c>
      <c r="C691" s="589">
        <v>157</v>
      </c>
      <c r="D691" s="554" t="s">
        <v>97</v>
      </c>
      <c r="E691" s="586" t="s">
        <v>2205</v>
      </c>
      <c r="F691" s="586" t="s">
        <v>2100</v>
      </c>
      <c r="G691" s="554" t="s">
        <v>3263</v>
      </c>
      <c r="H691" s="587"/>
      <c r="I691" s="587" t="s">
        <v>394</v>
      </c>
      <c r="J691" s="583"/>
      <c r="K691" s="554" t="s">
        <v>2307</v>
      </c>
      <c r="L691" s="554" t="s">
        <v>404</v>
      </c>
      <c r="M691" s="583" t="s">
        <v>2044</v>
      </c>
      <c r="N691" s="583" t="s">
        <v>2993</v>
      </c>
      <c r="O691" s="583" t="s">
        <v>2392</v>
      </c>
      <c r="P691" s="748"/>
      <c r="Q691" s="583" t="s">
        <v>365</v>
      </c>
      <c r="R691" s="611">
        <v>1</v>
      </c>
      <c r="S691" s="583"/>
      <c r="T691" s="611" t="s">
        <v>3843</v>
      </c>
      <c r="U691" s="583"/>
    </row>
    <row r="692" spans="1:21" ht="33" customHeight="1" x14ac:dyDescent="0.2">
      <c r="A692" s="594"/>
      <c r="B692" s="583" t="s">
        <v>586</v>
      </c>
      <c r="C692" s="589">
        <v>157</v>
      </c>
      <c r="D692" s="554" t="s">
        <v>97</v>
      </c>
      <c r="E692" s="586" t="s">
        <v>2206</v>
      </c>
      <c r="F692" s="586" t="s">
        <v>346</v>
      </c>
      <c r="G692" s="554" t="s">
        <v>3262</v>
      </c>
      <c r="H692" s="587"/>
      <c r="I692" s="587" t="s">
        <v>394</v>
      </c>
      <c r="J692" s="583"/>
      <c r="K692" s="554" t="s">
        <v>2308</v>
      </c>
      <c r="L692" s="554" t="s">
        <v>2309</v>
      </c>
      <c r="M692" s="583" t="s">
        <v>2044</v>
      </c>
      <c r="N692" s="583" t="s">
        <v>2993</v>
      </c>
      <c r="O692" s="583" t="s">
        <v>462</v>
      </c>
      <c r="P692" s="748"/>
      <c r="Q692" s="583" t="s">
        <v>365</v>
      </c>
      <c r="R692" s="611">
        <v>15</v>
      </c>
      <c r="S692" s="583"/>
      <c r="T692" s="611" t="s">
        <v>3834</v>
      </c>
      <c r="U692" s="583"/>
    </row>
    <row r="693" spans="1:21" ht="33" customHeight="1" x14ac:dyDescent="0.2">
      <c r="A693" s="590"/>
      <c r="B693" s="583" t="s">
        <v>586</v>
      </c>
      <c r="C693" s="589">
        <v>157</v>
      </c>
      <c r="D693" s="554" t="s">
        <v>97</v>
      </c>
      <c r="E693" s="586" t="s">
        <v>2207</v>
      </c>
      <c r="F693" s="586" t="s">
        <v>346</v>
      </c>
      <c r="G693" s="554" t="s">
        <v>1528</v>
      </c>
      <c r="H693" s="587"/>
      <c r="I693" s="587" t="s">
        <v>394</v>
      </c>
      <c r="J693" s="583"/>
      <c r="K693" s="554" t="s">
        <v>2290</v>
      </c>
      <c r="L693" s="554" t="s">
        <v>2291</v>
      </c>
      <c r="M693" s="583" t="s">
        <v>2044</v>
      </c>
      <c r="N693" s="583" t="s">
        <v>2993</v>
      </c>
      <c r="O693" s="583" t="s">
        <v>3264</v>
      </c>
      <c r="P693" s="611"/>
      <c r="Q693" s="583"/>
      <c r="R693" s="611">
        <v>1</v>
      </c>
      <c r="S693" s="583"/>
      <c r="T693" s="611" t="s">
        <v>3962</v>
      </c>
      <c r="U693" s="583" t="s">
        <v>3962</v>
      </c>
    </row>
    <row r="694" spans="1:21" ht="33" customHeight="1" x14ac:dyDescent="0.2">
      <c r="A694" s="590"/>
      <c r="B694" s="583" t="s">
        <v>586</v>
      </c>
      <c r="C694" s="589">
        <v>157</v>
      </c>
      <c r="D694" s="554" t="s">
        <v>97</v>
      </c>
      <c r="E694" s="586" t="s">
        <v>2208</v>
      </c>
      <c r="F694" s="586" t="s">
        <v>346</v>
      </c>
      <c r="G694" s="554" t="s">
        <v>1653</v>
      </c>
      <c r="H694" s="587"/>
      <c r="I694" s="587" t="s">
        <v>394</v>
      </c>
      <c r="J694" s="583"/>
      <c r="K694" s="554" t="s">
        <v>2310</v>
      </c>
      <c r="L694" s="554" t="s">
        <v>2311</v>
      </c>
      <c r="M694" s="583" t="s">
        <v>2044</v>
      </c>
      <c r="N694" s="583" t="s">
        <v>2993</v>
      </c>
      <c r="O694" s="583" t="s">
        <v>3265</v>
      </c>
      <c r="P694" s="748"/>
      <c r="Q694" s="583" t="s">
        <v>365</v>
      </c>
      <c r="R694" s="611">
        <v>5</v>
      </c>
      <c r="S694" s="583"/>
      <c r="T694" s="611" t="s">
        <v>3843</v>
      </c>
      <c r="U694" s="583"/>
    </row>
    <row r="695" spans="1:21" ht="33" customHeight="1" x14ac:dyDescent="0.2">
      <c r="A695" s="583" t="s">
        <v>2047</v>
      </c>
      <c r="B695" s="583" t="s">
        <v>586</v>
      </c>
      <c r="C695" s="589">
        <v>157</v>
      </c>
      <c r="D695" s="554" t="s">
        <v>97</v>
      </c>
      <c r="E695" s="586" t="s">
        <v>2209</v>
      </c>
      <c r="F695" s="586" t="s">
        <v>2100</v>
      </c>
      <c r="G695" s="554" t="s">
        <v>3242</v>
      </c>
      <c r="H695" s="587"/>
      <c r="I695" s="587" t="s">
        <v>2312</v>
      </c>
      <c r="J695" s="583"/>
      <c r="K695" s="554" t="s">
        <v>2313</v>
      </c>
      <c r="L695" s="554" t="s">
        <v>2123</v>
      </c>
      <c r="M695" s="583" t="s">
        <v>2044</v>
      </c>
      <c r="N695" s="583" t="s">
        <v>2995</v>
      </c>
      <c r="O695" s="583" t="s">
        <v>2173</v>
      </c>
      <c r="P695" s="583" t="s">
        <v>3844</v>
      </c>
      <c r="Q695" s="583" t="s">
        <v>3963</v>
      </c>
      <c r="R695" s="611">
        <v>2</v>
      </c>
      <c r="S695" s="583"/>
      <c r="T695" s="611" t="s">
        <v>3843</v>
      </c>
      <c r="U695" s="583"/>
    </row>
    <row r="696" spans="1:21" ht="33" customHeight="1" x14ac:dyDescent="0.2">
      <c r="A696" s="599" t="s">
        <v>2180</v>
      </c>
      <c r="B696" s="583" t="s">
        <v>586</v>
      </c>
      <c r="C696" s="589">
        <v>157</v>
      </c>
      <c r="D696" s="554" t="s">
        <v>97</v>
      </c>
      <c r="E696" s="309" t="s">
        <v>2210</v>
      </c>
      <c r="F696" s="586" t="s">
        <v>353</v>
      </c>
      <c r="G696" s="554"/>
      <c r="H696" s="364" t="s">
        <v>2274</v>
      </c>
      <c r="I696" s="598" t="s">
        <v>517</v>
      </c>
      <c r="J696" s="583"/>
      <c r="K696" s="597" t="s">
        <v>2314</v>
      </c>
      <c r="L696" s="597" t="s">
        <v>2315</v>
      </c>
      <c r="M696" s="583" t="s">
        <v>2044</v>
      </c>
      <c r="N696" s="583" t="s">
        <v>2993</v>
      </c>
      <c r="O696" s="583" t="s">
        <v>462</v>
      </c>
      <c r="P696" s="611"/>
      <c r="Q696" s="583"/>
      <c r="R696" s="590">
        <v>1</v>
      </c>
      <c r="S696" s="622"/>
      <c r="T696" s="590" t="s">
        <v>3843</v>
      </c>
      <c r="U696" s="622"/>
    </row>
    <row r="697" spans="1:21" ht="33" customHeight="1" x14ac:dyDescent="0.2">
      <c r="A697" s="602" t="s">
        <v>2048</v>
      </c>
      <c r="B697" s="583" t="s">
        <v>586</v>
      </c>
      <c r="C697" s="589">
        <v>157</v>
      </c>
      <c r="D697" s="554" t="s">
        <v>97</v>
      </c>
      <c r="E697" s="586" t="s">
        <v>2211</v>
      </c>
      <c r="F697" s="586" t="s">
        <v>356</v>
      </c>
      <c r="G697" s="554" t="s">
        <v>1859</v>
      </c>
      <c r="H697" s="587"/>
      <c r="I697" s="587" t="s">
        <v>517</v>
      </c>
      <c r="J697" s="583"/>
      <c r="K697" s="554" t="s">
        <v>2316</v>
      </c>
      <c r="L697" s="554" t="s">
        <v>2317</v>
      </c>
      <c r="M697" s="583" t="s">
        <v>2044</v>
      </c>
      <c r="N697" s="583" t="s">
        <v>2993</v>
      </c>
      <c r="O697" s="583" t="s">
        <v>2173</v>
      </c>
      <c r="P697" s="748"/>
      <c r="Q697" s="583" t="s">
        <v>365</v>
      </c>
      <c r="R697" s="611">
        <v>45</v>
      </c>
      <c r="S697" s="583"/>
      <c r="T697" s="611" t="s">
        <v>3834</v>
      </c>
      <c r="U697" s="583"/>
    </row>
    <row r="698" spans="1:21" ht="33" customHeight="1" x14ac:dyDescent="0.2">
      <c r="A698" s="602" t="s">
        <v>2037</v>
      </c>
      <c r="B698" s="583" t="s">
        <v>586</v>
      </c>
      <c r="C698" s="589">
        <v>157</v>
      </c>
      <c r="D698" s="554" t="s">
        <v>97</v>
      </c>
      <c r="E698" s="586" t="s">
        <v>2212</v>
      </c>
      <c r="F698" s="586" t="s">
        <v>353</v>
      </c>
      <c r="G698" s="554"/>
      <c r="H698" s="587" t="s">
        <v>1863</v>
      </c>
      <c r="I698" s="587" t="s">
        <v>517</v>
      </c>
      <c r="J698" s="583"/>
      <c r="K698" s="554" t="s">
        <v>2318</v>
      </c>
      <c r="L698" s="554" t="s">
        <v>2319</v>
      </c>
      <c r="M698" s="583" t="s">
        <v>2044</v>
      </c>
      <c r="N698" s="583" t="s">
        <v>2995</v>
      </c>
      <c r="O698" s="583" t="s">
        <v>2173</v>
      </c>
      <c r="P698" s="593" t="s">
        <v>3835</v>
      </c>
      <c r="Q698" s="593" t="s">
        <v>3964</v>
      </c>
      <c r="R698" s="611">
        <v>1</v>
      </c>
      <c r="S698" s="583"/>
      <c r="T698" s="611" t="s">
        <v>3843</v>
      </c>
      <c r="U698" s="583"/>
    </row>
    <row r="699" spans="1:21" ht="33" customHeight="1" x14ac:dyDescent="0.2">
      <c r="A699" s="602" t="s">
        <v>2037</v>
      </c>
      <c r="B699" s="583" t="s">
        <v>586</v>
      </c>
      <c r="C699" s="589">
        <v>157</v>
      </c>
      <c r="D699" s="554" t="s">
        <v>97</v>
      </c>
      <c r="E699" s="586" t="s">
        <v>2213</v>
      </c>
      <c r="F699" s="586" t="s">
        <v>353</v>
      </c>
      <c r="G699" s="554"/>
      <c r="H699" s="587" t="s">
        <v>1863</v>
      </c>
      <c r="I699" s="587" t="s">
        <v>517</v>
      </c>
      <c r="J699" s="583"/>
      <c r="K699" s="554" t="s">
        <v>2320</v>
      </c>
      <c r="L699" s="554" t="s">
        <v>2319</v>
      </c>
      <c r="M699" s="583" t="s">
        <v>2044</v>
      </c>
      <c r="N699" s="583" t="s">
        <v>2993</v>
      </c>
      <c r="O699" s="583" t="s">
        <v>2173</v>
      </c>
      <c r="P699" s="748"/>
      <c r="Q699" s="583" t="s">
        <v>365</v>
      </c>
      <c r="R699" s="611">
        <v>30</v>
      </c>
      <c r="S699" s="583"/>
      <c r="T699" s="611" t="s">
        <v>3843</v>
      </c>
      <c r="U699" s="583"/>
    </row>
    <row r="700" spans="1:21" ht="33" customHeight="1" x14ac:dyDescent="0.2">
      <c r="A700" s="602" t="s">
        <v>2037</v>
      </c>
      <c r="B700" s="583" t="s">
        <v>586</v>
      </c>
      <c r="C700" s="589">
        <v>157</v>
      </c>
      <c r="D700" s="554" t="s">
        <v>97</v>
      </c>
      <c r="E700" s="586" t="s">
        <v>2214</v>
      </c>
      <c r="F700" s="586" t="s">
        <v>353</v>
      </c>
      <c r="G700" s="554"/>
      <c r="H700" s="587" t="s">
        <v>1863</v>
      </c>
      <c r="I700" s="587" t="s">
        <v>517</v>
      </c>
      <c r="J700" s="583"/>
      <c r="K700" s="554" t="s">
        <v>2321</v>
      </c>
      <c r="L700" s="554" t="s">
        <v>2322</v>
      </c>
      <c r="M700" s="583" t="s">
        <v>2044</v>
      </c>
      <c r="N700" s="583" t="s">
        <v>2993</v>
      </c>
      <c r="O700" s="583" t="s">
        <v>3266</v>
      </c>
      <c r="P700" s="748"/>
      <c r="Q700" s="583" t="s">
        <v>365</v>
      </c>
      <c r="R700" s="611">
        <v>1</v>
      </c>
      <c r="S700" s="583"/>
      <c r="T700" s="611" t="s">
        <v>3843</v>
      </c>
      <c r="U700" s="583"/>
    </row>
    <row r="701" spans="1:21" ht="33" customHeight="1" x14ac:dyDescent="0.2">
      <c r="A701" s="602" t="s">
        <v>2037</v>
      </c>
      <c r="B701" s="583" t="s">
        <v>586</v>
      </c>
      <c r="C701" s="589">
        <v>157</v>
      </c>
      <c r="D701" s="554" t="s">
        <v>97</v>
      </c>
      <c r="E701" s="586" t="s">
        <v>2215</v>
      </c>
      <c r="F701" s="586" t="s">
        <v>353</v>
      </c>
      <c r="G701" s="554"/>
      <c r="H701" s="587" t="s">
        <v>1863</v>
      </c>
      <c r="I701" s="587" t="s">
        <v>517</v>
      </c>
      <c r="J701" s="583"/>
      <c r="K701" s="554" t="s">
        <v>2323</v>
      </c>
      <c r="L701" s="554" t="s">
        <v>2324</v>
      </c>
      <c r="M701" s="583" t="s">
        <v>2044</v>
      </c>
      <c r="N701" s="583" t="s">
        <v>2993</v>
      </c>
      <c r="O701" s="583" t="s">
        <v>2389</v>
      </c>
      <c r="P701" s="748"/>
      <c r="Q701" s="583" t="s">
        <v>365</v>
      </c>
      <c r="R701" s="611">
        <v>1</v>
      </c>
      <c r="S701" s="583"/>
      <c r="T701" s="611" t="s">
        <v>3843</v>
      </c>
      <c r="U701" s="583"/>
    </row>
    <row r="702" spans="1:21" ht="33" customHeight="1" x14ac:dyDescent="0.2">
      <c r="A702" s="602" t="s">
        <v>2037</v>
      </c>
      <c r="B702" s="583" t="s">
        <v>586</v>
      </c>
      <c r="C702" s="589">
        <v>157</v>
      </c>
      <c r="D702" s="554" t="s">
        <v>97</v>
      </c>
      <c r="E702" s="586" t="s">
        <v>2216</v>
      </c>
      <c r="F702" s="586" t="s">
        <v>353</v>
      </c>
      <c r="G702" s="554"/>
      <c r="H702" s="587" t="s">
        <v>360</v>
      </c>
      <c r="I702" s="587" t="s">
        <v>517</v>
      </c>
      <c r="J702" s="583"/>
      <c r="K702" s="554" t="s">
        <v>2325</v>
      </c>
      <c r="L702" s="554" t="s">
        <v>2104</v>
      </c>
      <c r="M702" s="583" t="s">
        <v>2044</v>
      </c>
      <c r="N702" s="583" t="s">
        <v>2993</v>
      </c>
      <c r="O702" s="583" t="s">
        <v>2174</v>
      </c>
      <c r="P702" s="748"/>
      <c r="Q702" s="583" t="s">
        <v>365</v>
      </c>
      <c r="R702" s="611">
        <v>25</v>
      </c>
      <c r="S702" s="583"/>
      <c r="T702" s="611" t="s">
        <v>3843</v>
      </c>
      <c r="U702" s="583"/>
    </row>
    <row r="703" spans="1:21" ht="33" customHeight="1" x14ac:dyDescent="0.2">
      <c r="A703" s="602" t="s">
        <v>2037</v>
      </c>
      <c r="B703" s="583" t="s">
        <v>586</v>
      </c>
      <c r="C703" s="589">
        <v>157</v>
      </c>
      <c r="D703" s="554" t="s">
        <v>97</v>
      </c>
      <c r="E703" s="586" t="s">
        <v>2217</v>
      </c>
      <c r="F703" s="586" t="s">
        <v>353</v>
      </c>
      <c r="G703" s="554"/>
      <c r="H703" s="587" t="s">
        <v>360</v>
      </c>
      <c r="I703" s="587" t="s">
        <v>517</v>
      </c>
      <c r="J703" s="583"/>
      <c r="K703" s="554" t="s">
        <v>2326</v>
      </c>
      <c r="L703" s="554" t="s">
        <v>2108</v>
      </c>
      <c r="M703" s="583" t="s">
        <v>2044</v>
      </c>
      <c r="N703" s="583" t="s">
        <v>2993</v>
      </c>
      <c r="O703" s="583" t="s">
        <v>2389</v>
      </c>
      <c r="P703" s="748"/>
      <c r="Q703" s="583" t="s">
        <v>365</v>
      </c>
      <c r="R703" s="611">
        <v>1</v>
      </c>
      <c r="S703" s="583"/>
      <c r="T703" s="611" t="s">
        <v>3843</v>
      </c>
      <c r="U703" s="583"/>
    </row>
    <row r="704" spans="1:21" ht="33" customHeight="1" x14ac:dyDescent="0.2">
      <c r="A704" s="602" t="s">
        <v>2037</v>
      </c>
      <c r="B704" s="583" t="s">
        <v>586</v>
      </c>
      <c r="C704" s="589">
        <v>157</v>
      </c>
      <c r="D704" s="554" t="s">
        <v>97</v>
      </c>
      <c r="E704" s="586" t="s">
        <v>2218</v>
      </c>
      <c r="F704" s="586" t="s">
        <v>353</v>
      </c>
      <c r="G704" s="554"/>
      <c r="H704" s="587" t="s">
        <v>360</v>
      </c>
      <c r="I704" s="587" t="s">
        <v>517</v>
      </c>
      <c r="J704" s="583"/>
      <c r="K704" s="554" t="s">
        <v>2327</v>
      </c>
      <c r="L704" s="554" t="s">
        <v>2108</v>
      </c>
      <c r="M704" s="583" t="s">
        <v>2044</v>
      </c>
      <c r="N704" s="583" t="s">
        <v>2993</v>
      </c>
      <c r="O704" s="583" t="s">
        <v>2174</v>
      </c>
      <c r="P704" s="748"/>
      <c r="Q704" s="583" t="s">
        <v>365</v>
      </c>
      <c r="R704" s="611">
        <v>1</v>
      </c>
      <c r="S704" s="583"/>
      <c r="T704" s="611" t="s">
        <v>3843</v>
      </c>
      <c r="U704" s="583"/>
    </row>
    <row r="705" spans="1:21" ht="33" customHeight="1" x14ac:dyDescent="0.2">
      <c r="A705" s="602" t="s">
        <v>2037</v>
      </c>
      <c r="B705" s="583" t="s">
        <v>586</v>
      </c>
      <c r="C705" s="589">
        <v>157</v>
      </c>
      <c r="D705" s="554" t="s">
        <v>97</v>
      </c>
      <c r="E705" s="586" t="s">
        <v>2219</v>
      </c>
      <c r="F705" s="586" t="s">
        <v>353</v>
      </c>
      <c r="G705" s="554"/>
      <c r="H705" s="587" t="s">
        <v>2273</v>
      </c>
      <c r="I705" s="587" t="s">
        <v>517</v>
      </c>
      <c r="J705" s="583"/>
      <c r="K705" s="554" t="s">
        <v>2328</v>
      </c>
      <c r="L705" s="554" t="s">
        <v>2112</v>
      </c>
      <c r="M705" s="583" t="s">
        <v>2044</v>
      </c>
      <c r="N705" s="583" t="s">
        <v>2993</v>
      </c>
      <c r="O705" s="583" t="s">
        <v>3257</v>
      </c>
      <c r="P705" s="583"/>
      <c r="Q705" s="583"/>
      <c r="R705" s="611" t="s">
        <v>461</v>
      </c>
      <c r="S705" s="583" t="s">
        <v>461</v>
      </c>
      <c r="T705" s="611" t="s">
        <v>3842</v>
      </c>
      <c r="U705" s="583" t="s">
        <v>461</v>
      </c>
    </row>
    <row r="706" spans="1:21" ht="33" customHeight="1" x14ac:dyDescent="0.2">
      <c r="A706" s="602" t="s">
        <v>2046</v>
      </c>
      <c r="B706" s="583" t="s">
        <v>586</v>
      </c>
      <c r="C706" s="589">
        <v>157</v>
      </c>
      <c r="D706" s="554" t="s">
        <v>97</v>
      </c>
      <c r="E706" s="586" t="s">
        <v>2220</v>
      </c>
      <c r="F706" s="586" t="s">
        <v>2100</v>
      </c>
      <c r="G706" s="554" t="s">
        <v>1653</v>
      </c>
      <c r="H706" s="587"/>
      <c r="I706" s="587" t="s">
        <v>517</v>
      </c>
      <c r="J706" s="583"/>
      <c r="K706" s="554" t="s">
        <v>2329</v>
      </c>
      <c r="L706" s="554" t="s">
        <v>2330</v>
      </c>
      <c r="M706" s="583" t="s">
        <v>2044</v>
      </c>
      <c r="N706" s="583" t="s">
        <v>2993</v>
      </c>
      <c r="O706" s="583" t="s">
        <v>2176</v>
      </c>
      <c r="P706" s="748"/>
      <c r="Q706" s="583" t="s">
        <v>365</v>
      </c>
      <c r="R706" s="611">
        <v>5</v>
      </c>
      <c r="S706" s="583"/>
      <c r="T706" s="611" t="s">
        <v>3834</v>
      </c>
      <c r="U706" s="583"/>
    </row>
    <row r="707" spans="1:21" ht="33" customHeight="1" x14ac:dyDescent="0.2">
      <c r="A707" s="602" t="s">
        <v>2046</v>
      </c>
      <c r="B707" s="583" t="s">
        <v>586</v>
      </c>
      <c r="C707" s="589">
        <v>157</v>
      </c>
      <c r="D707" s="554" t="s">
        <v>97</v>
      </c>
      <c r="E707" s="586" t="s">
        <v>2221</v>
      </c>
      <c r="F707" s="586" t="s">
        <v>2100</v>
      </c>
      <c r="G707" s="554" t="s">
        <v>2101</v>
      </c>
      <c r="H707" s="587"/>
      <c r="I707" s="587" t="s">
        <v>517</v>
      </c>
      <c r="J707" s="583"/>
      <c r="K707" s="554" t="s">
        <v>2331</v>
      </c>
      <c r="L707" s="554" t="s">
        <v>2112</v>
      </c>
      <c r="M707" s="583" t="s">
        <v>2044</v>
      </c>
      <c r="N707" s="583" t="s">
        <v>2995</v>
      </c>
      <c r="O707" s="583" t="s">
        <v>2173</v>
      </c>
      <c r="P707" s="583" t="s">
        <v>3835</v>
      </c>
      <c r="Q707" s="583" t="s">
        <v>3965</v>
      </c>
      <c r="R707" s="611">
        <v>2.5</v>
      </c>
      <c r="S707" s="583"/>
      <c r="T707" s="611" t="s">
        <v>3834</v>
      </c>
      <c r="U707" s="583"/>
    </row>
    <row r="708" spans="1:21" ht="33" customHeight="1" x14ac:dyDescent="0.2">
      <c r="A708" s="602" t="s">
        <v>2046</v>
      </c>
      <c r="B708" s="583" t="s">
        <v>586</v>
      </c>
      <c r="C708" s="589">
        <v>157</v>
      </c>
      <c r="D708" s="554" t="s">
        <v>97</v>
      </c>
      <c r="E708" s="586" t="s">
        <v>2222</v>
      </c>
      <c r="F708" s="586" t="s">
        <v>2100</v>
      </c>
      <c r="G708" s="554" t="s">
        <v>2099</v>
      </c>
      <c r="H708" s="587"/>
      <c r="I708" s="587" t="s">
        <v>517</v>
      </c>
      <c r="J708" s="583"/>
      <c r="K708" s="554" t="s">
        <v>2332</v>
      </c>
      <c r="L708" s="554" t="s">
        <v>2278</v>
      </c>
      <c r="M708" s="583" t="s">
        <v>2044</v>
      </c>
      <c r="N708" s="583" t="s">
        <v>2993</v>
      </c>
      <c r="O708" s="583" t="s">
        <v>2174</v>
      </c>
      <c r="P708" s="748"/>
      <c r="Q708" s="583" t="s">
        <v>365</v>
      </c>
      <c r="R708" s="611">
        <v>10</v>
      </c>
      <c r="S708" s="583"/>
      <c r="T708" s="611" t="s">
        <v>3834</v>
      </c>
      <c r="U708" s="583"/>
    </row>
    <row r="709" spans="1:21" ht="33" customHeight="1" x14ac:dyDescent="0.2">
      <c r="A709" s="602" t="s">
        <v>2045</v>
      </c>
      <c r="B709" s="583" t="s">
        <v>586</v>
      </c>
      <c r="C709" s="589">
        <v>157</v>
      </c>
      <c r="D709" s="554" t="s">
        <v>97</v>
      </c>
      <c r="E709" s="586" t="s">
        <v>2223</v>
      </c>
      <c r="F709" s="586" t="s">
        <v>349</v>
      </c>
      <c r="G709" s="554" t="s">
        <v>581</v>
      </c>
      <c r="H709" s="587"/>
      <c r="I709" s="587" t="s">
        <v>517</v>
      </c>
      <c r="J709" s="583"/>
      <c r="K709" s="554" t="s">
        <v>2333</v>
      </c>
      <c r="L709" s="554" t="s">
        <v>2334</v>
      </c>
      <c r="M709" s="583" t="s">
        <v>2044</v>
      </c>
      <c r="N709" s="583" t="s">
        <v>2993</v>
      </c>
      <c r="O709" s="583" t="s">
        <v>2174</v>
      </c>
      <c r="P709" s="748"/>
      <c r="Q709" s="583" t="s">
        <v>365</v>
      </c>
      <c r="R709" s="611">
        <v>1</v>
      </c>
      <c r="S709" s="583"/>
      <c r="T709" s="611" t="s">
        <v>3843</v>
      </c>
      <c r="U709" s="583"/>
    </row>
    <row r="710" spans="1:21" ht="33" customHeight="1" x14ac:dyDescent="0.2">
      <c r="A710" s="602" t="s">
        <v>2045</v>
      </c>
      <c r="B710" s="583" t="s">
        <v>586</v>
      </c>
      <c r="C710" s="589">
        <v>157</v>
      </c>
      <c r="D710" s="554" t="s">
        <v>97</v>
      </c>
      <c r="E710" s="586" t="s">
        <v>2224</v>
      </c>
      <c r="F710" s="586" t="s">
        <v>349</v>
      </c>
      <c r="G710" s="554" t="s">
        <v>1653</v>
      </c>
      <c r="H710" s="587"/>
      <c r="I710" s="587" t="s">
        <v>517</v>
      </c>
      <c r="J710" s="583"/>
      <c r="K710" s="554" t="s">
        <v>2335</v>
      </c>
      <c r="L710" s="554" t="s">
        <v>2108</v>
      </c>
      <c r="M710" s="583" t="s">
        <v>2044</v>
      </c>
      <c r="N710" s="583" t="s">
        <v>2993</v>
      </c>
      <c r="O710" s="583" t="s">
        <v>3267</v>
      </c>
      <c r="P710" s="748"/>
      <c r="Q710" s="583" t="s">
        <v>365</v>
      </c>
      <c r="R710" s="611">
        <v>4</v>
      </c>
      <c r="S710" s="583"/>
      <c r="T710" s="611" t="s">
        <v>3834</v>
      </c>
      <c r="U710" s="583"/>
    </row>
    <row r="711" spans="1:21" ht="33" customHeight="1" x14ac:dyDescent="0.2">
      <c r="A711" s="583" t="s">
        <v>2047</v>
      </c>
      <c r="B711" s="583" t="s">
        <v>586</v>
      </c>
      <c r="C711" s="589">
        <v>157</v>
      </c>
      <c r="D711" s="554" t="s">
        <v>97</v>
      </c>
      <c r="E711" s="586" t="s">
        <v>2225</v>
      </c>
      <c r="F711" s="586" t="s">
        <v>342</v>
      </c>
      <c r="G711" s="554" t="s">
        <v>3268</v>
      </c>
      <c r="H711" s="587"/>
      <c r="I711" s="587" t="s">
        <v>517</v>
      </c>
      <c r="J711" s="583"/>
      <c r="K711" s="554" t="s">
        <v>2336</v>
      </c>
      <c r="L711" s="554" t="s">
        <v>2337</v>
      </c>
      <c r="M711" s="592" t="s">
        <v>2388</v>
      </c>
      <c r="N711" s="583" t="s">
        <v>2993</v>
      </c>
      <c r="O711" s="583" t="s">
        <v>2173</v>
      </c>
      <c r="P711" s="583"/>
      <c r="Q711" s="583"/>
      <c r="R711" s="611">
        <v>0</v>
      </c>
      <c r="S711" s="583" t="s">
        <v>461</v>
      </c>
      <c r="T711" s="611" t="s">
        <v>3834</v>
      </c>
      <c r="U711" s="583" t="s">
        <v>461</v>
      </c>
    </row>
    <row r="712" spans="1:21" ht="33" customHeight="1" x14ac:dyDescent="0.2">
      <c r="A712" s="583" t="s">
        <v>2047</v>
      </c>
      <c r="B712" s="583" t="s">
        <v>586</v>
      </c>
      <c r="C712" s="589">
        <v>157</v>
      </c>
      <c r="D712" s="554" t="s">
        <v>97</v>
      </c>
      <c r="E712" s="586" t="s">
        <v>2226</v>
      </c>
      <c r="F712" s="586" t="s">
        <v>353</v>
      </c>
      <c r="G712" s="554" t="s">
        <v>1066</v>
      </c>
      <c r="H712" s="587"/>
      <c r="I712" s="587" t="s">
        <v>517</v>
      </c>
      <c r="J712" s="583"/>
      <c r="K712" s="554" t="s">
        <v>2338</v>
      </c>
      <c r="L712" s="554" t="s">
        <v>2339</v>
      </c>
      <c r="M712" s="583" t="s">
        <v>2044</v>
      </c>
      <c r="N712" s="583" t="s">
        <v>2993</v>
      </c>
      <c r="O712" s="583" t="s">
        <v>3257</v>
      </c>
      <c r="P712" s="748"/>
      <c r="Q712" s="583" t="s">
        <v>365</v>
      </c>
      <c r="R712" s="611">
        <v>15000</v>
      </c>
      <c r="S712" s="583"/>
      <c r="T712" s="611" t="s">
        <v>3846</v>
      </c>
      <c r="U712" s="583" t="s">
        <v>3896</v>
      </c>
    </row>
    <row r="713" spans="1:21" ht="33" customHeight="1" x14ac:dyDescent="0.2">
      <c r="A713" s="599" t="s">
        <v>2180</v>
      </c>
      <c r="B713" s="583" t="s">
        <v>586</v>
      </c>
      <c r="C713" s="589">
        <v>157</v>
      </c>
      <c r="D713" s="554" t="s">
        <v>97</v>
      </c>
      <c r="E713" s="586" t="s">
        <v>2227</v>
      </c>
      <c r="F713" s="586" t="s">
        <v>353</v>
      </c>
      <c r="G713" s="554"/>
      <c r="H713" s="364" t="s">
        <v>3224</v>
      </c>
      <c r="I713" s="587" t="s">
        <v>1985</v>
      </c>
      <c r="J713" s="583"/>
      <c r="K713" s="597" t="s">
        <v>1986</v>
      </c>
      <c r="L713" s="597" t="s">
        <v>1987</v>
      </c>
      <c r="M713" s="583" t="s">
        <v>2044</v>
      </c>
      <c r="N713" s="583" t="s">
        <v>2995</v>
      </c>
      <c r="O713" s="583" t="s">
        <v>3269</v>
      </c>
      <c r="P713" s="583" t="s">
        <v>3835</v>
      </c>
      <c r="Q713" s="583"/>
      <c r="R713" s="611">
        <v>1</v>
      </c>
      <c r="S713" s="583"/>
      <c r="T713" s="611" t="s">
        <v>3843</v>
      </c>
      <c r="U713" s="583" t="s">
        <v>3966</v>
      </c>
    </row>
    <row r="714" spans="1:21" ht="33" customHeight="1" x14ac:dyDescent="0.2">
      <c r="A714" s="590"/>
      <c r="B714" s="583" t="s">
        <v>365</v>
      </c>
      <c r="C714" s="589">
        <v>157</v>
      </c>
      <c r="D714" s="554" t="s">
        <v>97</v>
      </c>
      <c r="E714" s="586" t="s">
        <v>2228</v>
      </c>
      <c r="F714" s="586" t="s">
        <v>346</v>
      </c>
      <c r="G714" s="554" t="s">
        <v>1861</v>
      </c>
      <c r="H714" s="587"/>
      <c r="I714" s="587" t="s">
        <v>414</v>
      </c>
      <c r="J714" s="583"/>
      <c r="K714" s="554" t="s">
        <v>2340</v>
      </c>
      <c r="L714" s="554" t="s">
        <v>416</v>
      </c>
      <c r="M714" s="583" t="s">
        <v>2044</v>
      </c>
      <c r="N714" s="583" t="s">
        <v>2995</v>
      </c>
      <c r="O714" s="583" t="s">
        <v>1110</v>
      </c>
      <c r="P714" s="583" t="s">
        <v>3835</v>
      </c>
      <c r="Q714" s="583"/>
      <c r="R714" s="611">
        <v>0.48</v>
      </c>
      <c r="S714" s="583"/>
      <c r="T714" s="611" t="s">
        <v>3834</v>
      </c>
      <c r="U714" s="583"/>
    </row>
    <row r="715" spans="1:21" ht="33" customHeight="1" x14ac:dyDescent="0.2">
      <c r="A715" s="590"/>
      <c r="B715" s="583" t="s">
        <v>586</v>
      </c>
      <c r="C715" s="589">
        <v>157</v>
      </c>
      <c r="D715" s="554" t="s">
        <v>97</v>
      </c>
      <c r="E715" s="586" t="s">
        <v>2229</v>
      </c>
      <c r="F715" s="586" t="s">
        <v>346</v>
      </c>
      <c r="G715" s="554" t="s">
        <v>2102</v>
      </c>
      <c r="H715" s="587"/>
      <c r="I715" s="587" t="s">
        <v>414</v>
      </c>
      <c r="J715" s="583"/>
      <c r="K715" s="554" t="s">
        <v>1435</v>
      </c>
      <c r="L715" s="554" t="s">
        <v>416</v>
      </c>
      <c r="M715" s="583" t="s">
        <v>2044</v>
      </c>
      <c r="N715" s="583" t="s">
        <v>2995</v>
      </c>
      <c r="O715" s="583" t="s">
        <v>2996</v>
      </c>
      <c r="P715" s="583" t="s">
        <v>3835</v>
      </c>
      <c r="Q715" s="583"/>
      <c r="R715" s="611">
        <v>13.9</v>
      </c>
      <c r="S715" s="583"/>
      <c r="T715" s="611" t="s">
        <v>3834</v>
      </c>
      <c r="U715" s="583"/>
    </row>
    <row r="716" spans="1:21" ht="33" customHeight="1" x14ac:dyDescent="0.2">
      <c r="A716" s="590"/>
      <c r="B716" s="583" t="s">
        <v>586</v>
      </c>
      <c r="C716" s="589">
        <v>157</v>
      </c>
      <c r="D716" s="554" t="s">
        <v>97</v>
      </c>
      <c r="E716" s="586" t="s">
        <v>2230</v>
      </c>
      <c r="F716" s="586" t="s">
        <v>346</v>
      </c>
      <c r="G716" s="554" t="s">
        <v>1859</v>
      </c>
      <c r="H716" s="587"/>
      <c r="I716" s="587" t="s">
        <v>414</v>
      </c>
      <c r="J716" s="583"/>
      <c r="K716" s="554" t="s">
        <v>1435</v>
      </c>
      <c r="L716" s="554" t="s">
        <v>416</v>
      </c>
      <c r="M716" s="583" t="s">
        <v>2044</v>
      </c>
      <c r="N716" s="583" t="s">
        <v>2995</v>
      </c>
      <c r="O716" s="583" t="s">
        <v>3270</v>
      </c>
      <c r="P716" s="583" t="s">
        <v>3835</v>
      </c>
      <c r="Q716" s="583"/>
      <c r="R716" s="611">
        <v>40</v>
      </c>
      <c r="S716" s="583"/>
      <c r="T716" s="611" t="s">
        <v>3834</v>
      </c>
      <c r="U716" s="583"/>
    </row>
    <row r="717" spans="1:21" ht="33" customHeight="1" x14ac:dyDescent="0.2">
      <c r="A717" s="622" t="s">
        <v>3248</v>
      </c>
      <c r="B717" s="583" t="s">
        <v>365</v>
      </c>
      <c r="C717" s="589">
        <v>157</v>
      </c>
      <c r="D717" s="554" t="s">
        <v>97</v>
      </c>
      <c r="E717" s="586" t="s">
        <v>2231</v>
      </c>
      <c r="F717" s="586" t="s">
        <v>346</v>
      </c>
      <c r="G717" s="554" t="s">
        <v>1859</v>
      </c>
      <c r="H717" s="587"/>
      <c r="I717" s="587" t="s">
        <v>414</v>
      </c>
      <c r="J717" s="583"/>
      <c r="K717" s="554" t="s">
        <v>2341</v>
      </c>
      <c r="L717" s="554" t="s">
        <v>2342</v>
      </c>
      <c r="M717" s="583" t="s">
        <v>2044</v>
      </c>
      <c r="N717" s="583" t="s">
        <v>2993</v>
      </c>
      <c r="O717" s="583" t="s">
        <v>2174</v>
      </c>
      <c r="P717" s="748"/>
      <c r="Q717" s="583" t="s">
        <v>365</v>
      </c>
      <c r="R717" s="611">
        <v>4</v>
      </c>
      <c r="S717" s="583"/>
      <c r="T717" s="611" t="s">
        <v>3843</v>
      </c>
      <c r="U717" s="583"/>
    </row>
    <row r="718" spans="1:21" ht="33" customHeight="1" x14ac:dyDescent="0.2">
      <c r="A718" s="590"/>
      <c r="B718" s="583" t="s">
        <v>586</v>
      </c>
      <c r="C718" s="589">
        <v>157</v>
      </c>
      <c r="D718" s="554" t="s">
        <v>97</v>
      </c>
      <c r="E718" s="586" t="s">
        <v>2232</v>
      </c>
      <c r="F718" s="586" t="s">
        <v>346</v>
      </c>
      <c r="G718" s="554" t="s">
        <v>1857</v>
      </c>
      <c r="H718" s="587"/>
      <c r="I718" s="587" t="s">
        <v>414</v>
      </c>
      <c r="J718" s="583"/>
      <c r="K718" s="554" t="s">
        <v>1435</v>
      </c>
      <c r="L718" s="554" t="s">
        <v>416</v>
      </c>
      <c r="M718" s="583" t="s">
        <v>2044</v>
      </c>
      <c r="N718" s="583" t="s">
        <v>2995</v>
      </c>
      <c r="O718" s="583" t="s">
        <v>3048</v>
      </c>
      <c r="P718" s="583" t="s">
        <v>3835</v>
      </c>
      <c r="Q718" s="583" t="s">
        <v>3967</v>
      </c>
      <c r="R718" s="611">
        <v>5</v>
      </c>
      <c r="S718" s="583"/>
      <c r="T718" s="611" t="s">
        <v>3834</v>
      </c>
      <c r="U718" s="583"/>
    </row>
    <row r="719" spans="1:21" ht="33" customHeight="1" x14ac:dyDescent="0.2">
      <c r="A719" s="590"/>
      <c r="B719" s="583" t="s">
        <v>586</v>
      </c>
      <c r="C719" s="589">
        <v>157</v>
      </c>
      <c r="D719" s="554" t="s">
        <v>97</v>
      </c>
      <c r="E719" s="586" t="s">
        <v>2233</v>
      </c>
      <c r="F719" s="586" t="s">
        <v>346</v>
      </c>
      <c r="G719" s="554" t="s">
        <v>1336</v>
      </c>
      <c r="H719" s="587"/>
      <c r="I719" s="587" t="s">
        <v>414</v>
      </c>
      <c r="J719" s="583"/>
      <c r="K719" s="554" t="s">
        <v>1435</v>
      </c>
      <c r="L719" s="554" t="s">
        <v>416</v>
      </c>
      <c r="M719" s="583" t="s">
        <v>2044</v>
      </c>
      <c r="N719" s="583" t="s">
        <v>2995</v>
      </c>
      <c r="O719" s="583" t="s">
        <v>3247</v>
      </c>
      <c r="P719" s="583" t="s">
        <v>3835</v>
      </c>
      <c r="Q719" s="583"/>
      <c r="R719" s="611">
        <v>30</v>
      </c>
      <c r="S719" s="583"/>
      <c r="T719" s="611" t="s">
        <v>3834</v>
      </c>
      <c r="U719" s="583"/>
    </row>
    <row r="720" spans="1:21" ht="33" customHeight="1" x14ac:dyDescent="0.2">
      <c r="A720" s="602" t="s">
        <v>2037</v>
      </c>
      <c r="B720" s="583" t="s">
        <v>586</v>
      </c>
      <c r="C720" s="589">
        <v>157</v>
      </c>
      <c r="D720" s="554" t="s">
        <v>97</v>
      </c>
      <c r="E720" s="586" t="s">
        <v>2234</v>
      </c>
      <c r="F720" s="586" t="s">
        <v>349</v>
      </c>
      <c r="G720" s="554"/>
      <c r="H720" s="587" t="s">
        <v>1530</v>
      </c>
      <c r="I720" s="587" t="s">
        <v>414</v>
      </c>
      <c r="J720" s="583"/>
      <c r="K720" s="554" t="s">
        <v>2343</v>
      </c>
      <c r="L720" s="554" t="s">
        <v>2112</v>
      </c>
      <c r="M720" s="583" t="s">
        <v>2044</v>
      </c>
      <c r="N720" s="583" t="s">
        <v>2995</v>
      </c>
      <c r="O720" s="583" t="s">
        <v>3236</v>
      </c>
      <c r="P720" s="583" t="s">
        <v>3844</v>
      </c>
      <c r="Q720" s="583" t="s">
        <v>3968</v>
      </c>
      <c r="R720" s="611">
        <v>5</v>
      </c>
      <c r="S720" s="583"/>
      <c r="T720" s="611" t="s">
        <v>3834</v>
      </c>
      <c r="U720" s="583"/>
    </row>
    <row r="721" spans="1:21" ht="33" customHeight="1" x14ac:dyDescent="0.2">
      <c r="A721" s="602" t="s">
        <v>2046</v>
      </c>
      <c r="B721" s="583" t="s">
        <v>586</v>
      </c>
      <c r="C721" s="589">
        <v>157</v>
      </c>
      <c r="D721" s="554" t="s">
        <v>97</v>
      </c>
      <c r="E721" s="586" t="s">
        <v>2235</v>
      </c>
      <c r="F721" s="586" t="s">
        <v>2100</v>
      </c>
      <c r="G721" s="554" t="s">
        <v>2101</v>
      </c>
      <c r="H721" s="587"/>
      <c r="I721" s="587" t="s">
        <v>414</v>
      </c>
      <c r="J721" s="583"/>
      <c r="K721" s="554" t="s">
        <v>2344</v>
      </c>
      <c r="L721" s="554" t="s">
        <v>2043</v>
      </c>
      <c r="M721" s="583" t="s">
        <v>2044</v>
      </c>
      <c r="N721" s="583" t="s">
        <v>2995</v>
      </c>
      <c r="O721" s="583" t="s">
        <v>3253</v>
      </c>
      <c r="P721" s="583" t="s">
        <v>3836</v>
      </c>
      <c r="Q721" s="583" t="s">
        <v>3969</v>
      </c>
      <c r="R721" s="611">
        <v>12</v>
      </c>
      <c r="S721" s="583"/>
      <c r="T721" s="611" t="s">
        <v>3834</v>
      </c>
      <c r="U721" s="583"/>
    </row>
    <row r="722" spans="1:21" ht="33" customHeight="1" x14ac:dyDescent="0.2">
      <c r="A722" s="602" t="s">
        <v>2046</v>
      </c>
      <c r="B722" s="583" t="s">
        <v>586</v>
      </c>
      <c r="C722" s="589">
        <v>157</v>
      </c>
      <c r="D722" s="554" t="s">
        <v>97</v>
      </c>
      <c r="E722" s="586" t="s">
        <v>2236</v>
      </c>
      <c r="F722" s="586" t="s">
        <v>2100</v>
      </c>
      <c r="G722" s="554" t="s">
        <v>1653</v>
      </c>
      <c r="H722" s="587"/>
      <c r="I722" s="587" t="s">
        <v>414</v>
      </c>
      <c r="J722" s="583"/>
      <c r="K722" s="554" t="s">
        <v>2345</v>
      </c>
      <c r="L722" s="554" t="s">
        <v>2043</v>
      </c>
      <c r="M722" s="583" t="s">
        <v>2044</v>
      </c>
      <c r="N722" s="583" t="s">
        <v>2995</v>
      </c>
      <c r="O722" s="583" t="s">
        <v>2174</v>
      </c>
      <c r="P722" s="583" t="s">
        <v>3835</v>
      </c>
      <c r="Q722" s="583" t="s">
        <v>3970</v>
      </c>
      <c r="R722" s="611">
        <v>5</v>
      </c>
      <c r="S722" s="583"/>
      <c r="T722" s="611" t="s">
        <v>3834</v>
      </c>
      <c r="U722" s="583"/>
    </row>
    <row r="723" spans="1:21" ht="33" customHeight="1" x14ac:dyDescent="0.2">
      <c r="A723" s="602" t="s">
        <v>2046</v>
      </c>
      <c r="B723" s="583" t="s">
        <v>586</v>
      </c>
      <c r="C723" s="589">
        <v>157</v>
      </c>
      <c r="D723" s="554" t="s">
        <v>97</v>
      </c>
      <c r="E723" s="586" t="s">
        <v>2237</v>
      </c>
      <c r="F723" s="586" t="s">
        <v>2100</v>
      </c>
      <c r="G723" s="554" t="s">
        <v>1336</v>
      </c>
      <c r="H723" s="587"/>
      <c r="I723" s="587" t="s">
        <v>414</v>
      </c>
      <c r="J723" s="583"/>
      <c r="K723" s="554" t="s">
        <v>2346</v>
      </c>
      <c r="L723" s="554" t="s">
        <v>2112</v>
      </c>
      <c r="M723" s="583" t="s">
        <v>2044</v>
      </c>
      <c r="N723" s="583" t="s">
        <v>2995</v>
      </c>
      <c r="O723" s="583" t="s">
        <v>2173</v>
      </c>
      <c r="P723" s="583" t="s">
        <v>3835</v>
      </c>
      <c r="Q723" s="583"/>
      <c r="R723" s="611">
        <v>6</v>
      </c>
      <c r="S723" s="583"/>
      <c r="T723" s="611" t="s">
        <v>3834</v>
      </c>
      <c r="U723" s="583"/>
    </row>
    <row r="724" spans="1:21" ht="33" customHeight="1" x14ac:dyDescent="0.2">
      <c r="A724" s="602" t="s">
        <v>2046</v>
      </c>
      <c r="B724" s="583" t="s">
        <v>586</v>
      </c>
      <c r="C724" s="589">
        <v>157</v>
      </c>
      <c r="D724" s="554" t="s">
        <v>97</v>
      </c>
      <c r="E724" s="586" t="s">
        <v>2238</v>
      </c>
      <c r="F724" s="586" t="s">
        <v>2100</v>
      </c>
      <c r="G724" s="554" t="s">
        <v>2101</v>
      </c>
      <c r="H724" s="587"/>
      <c r="I724" s="587" t="s">
        <v>414</v>
      </c>
      <c r="J724" s="583"/>
      <c r="K724" s="554" t="s">
        <v>2347</v>
      </c>
      <c r="L724" s="554" t="s">
        <v>2043</v>
      </c>
      <c r="M724" s="583" t="s">
        <v>2044</v>
      </c>
      <c r="N724" s="583" t="s">
        <v>2995</v>
      </c>
      <c r="O724" s="583" t="s">
        <v>2173</v>
      </c>
      <c r="P724" s="583" t="s">
        <v>3835</v>
      </c>
      <c r="Q724" s="583"/>
      <c r="R724" s="611">
        <v>2</v>
      </c>
      <c r="S724" s="583"/>
      <c r="T724" s="611" t="s">
        <v>3834</v>
      </c>
      <c r="U724" s="583"/>
    </row>
    <row r="725" spans="1:21" ht="33" customHeight="1" x14ac:dyDescent="0.2">
      <c r="A725" s="669" t="s">
        <v>2180</v>
      </c>
      <c r="B725" s="583" t="s">
        <v>365</v>
      </c>
      <c r="C725" s="589">
        <v>157</v>
      </c>
      <c r="D725" s="554" t="s">
        <v>97</v>
      </c>
      <c r="E725" s="309" t="s">
        <v>2239</v>
      </c>
      <c r="F725" s="586" t="s">
        <v>353</v>
      </c>
      <c r="G725" s="554"/>
      <c r="H725" s="364" t="s">
        <v>1862</v>
      </c>
      <c r="I725" s="365" t="s">
        <v>419</v>
      </c>
      <c r="J725" s="583"/>
      <c r="K725" s="597" t="s">
        <v>2348</v>
      </c>
      <c r="L725" s="597" t="s">
        <v>2349</v>
      </c>
      <c r="M725" s="583" t="s">
        <v>2044</v>
      </c>
      <c r="N725" s="583" t="s">
        <v>2995</v>
      </c>
      <c r="O725" s="599" t="s">
        <v>3271</v>
      </c>
      <c r="P725" s="583" t="s">
        <v>3835</v>
      </c>
      <c r="Q725" s="583"/>
      <c r="R725" s="590">
        <v>1</v>
      </c>
      <c r="S725" s="622"/>
      <c r="T725" s="590" t="s">
        <v>3843</v>
      </c>
      <c r="U725" s="622"/>
    </row>
    <row r="726" spans="1:21" ht="33" customHeight="1" x14ac:dyDescent="0.2">
      <c r="A726" s="599" t="s">
        <v>2180</v>
      </c>
      <c r="B726" s="583" t="s">
        <v>586</v>
      </c>
      <c r="C726" s="589">
        <v>157</v>
      </c>
      <c r="D726" s="554" t="s">
        <v>97</v>
      </c>
      <c r="E726" s="309" t="s">
        <v>2240</v>
      </c>
      <c r="F726" s="586" t="s">
        <v>353</v>
      </c>
      <c r="G726" s="554"/>
      <c r="H726" s="364" t="s">
        <v>2274</v>
      </c>
      <c r="I726" s="598" t="s">
        <v>419</v>
      </c>
      <c r="J726" s="583"/>
      <c r="K726" s="597" t="s">
        <v>2350</v>
      </c>
      <c r="L726" s="597" t="s">
        <v>2349</v>
      </c>
      <c r="M726" s="583" t="s">
        <v>2044</v>
      </c>
      <c r="N726" s="583" t="s">
        <v>2995</v>
      </c>
      <c r="O726" s="583" t="s">
        <v>462</v>
      </c>
      <c r="P726" s="583" t="s">
        <v>3835</v>
      </c>
      <c r="Q726" s="583"/>
      <c r="R726" s="590">
        <v>1</v>
      </c>
      <c r="S726" s="622"/>
      <c r="T726" s="590" t="s">
        <v>3843</v>
      </c>
      <c r="U726" s="622"/>
    </row>
    <row r="727" spans="1:21" ht="33" customHeight="1" x14ac:dyDescent="0.2">
      <c r="A727" s="599" t="s">
        <v>2180</v>
      </c>
      <c r="B727" s="583" t="s">
        <v>586</v>
      </c>
      <c r="C727" s="589">
        <v>157</v>
      </c>
      <c r="D727" s="554" t="s">
        <v>97</v>
      </c>
      <c r="E727" s="309" t="s">
        <v>2241</v>
      </c>
      <c r="F727" s="586" t="s">
        <v>353</v>
      </c>
      <c r="G727" s="554"/>
      <c r="H727" s="364" t="s">
        <v>3224</v>
      </c>
      <c r="I727" s="365" t="s">
        <v>419</v>
      </c>
      <c r="J727" s="583"/>
      <c r="K727" s="597" t="s">
        <v>2351</v>
      </c>
      <c r="L727" s="597" t="s">
        <v>1987</v>
      </c>
      <c r="M727" s="583" t="s">
        <v>2044</v>
      </c>
      <c r="N727" s="583" t="s">
        <v>2995</v>
      </c>
      <c r="O727" s="583" t="s">
        <v>462</v>
      </c>
      <c r="P727" s="583" t="s">
        <v>3835</v>
      </c>
      <c r="Q727" s="583"/>
      <c r="R727" s="590">
        <v>1</v>
      </c>
      <c r="S727" s="622"/>
      <c r="T727" s="590" t="s">
        <v>3843</v>
      </c>
      <c r="U727" s="622"/>
    </row>
    <row r="728" spans="1:21" ht="33" customHeight="1" x14ac:dyDescent="0.2">
      <c r="A728" s="583" t="s">
        <v>2047</v>
      </c>
      <c r="B728" s="583" t="s">
        <v>3241</v>
      </c>
      <c r="C728" s="589">
        <v>157</v>
      </c>
      <c r="D728" s="554" t="s">
        <v>97</v>
      </c>
      <c r="E728" s="586" t="s">
        <v>2242</v>
      </c>
      <c r="F728" s="586" t="s">
        <v>342</v>
      </c>
      <c r="G728" s="554" t="s">
        <v>345</v>
      </c>
      <c r="H728" s="587"/>
      <c r="I728" s="587" t="s">
        <v>419</v>
      </c>
      <c r="J728" s="583"/>
      <c r="K728" s="554" t="s">
        <v>2352</v>
      </c>
      <c r="L728" s="554" t="s">
        <v>2353</v>
      </c>
      <c r="M728" s="583" t="s">
        <v>2044</v>
      </c>
      <c r="N728" s="583" t="s">
        <v>2995</v>
      </c>
      <c r="O728" s="583" t="s">
        <v>2174</v>
      </c>
      <c r="P728" s="583" t="s">
        <v>3836</v>
      </c>
      <c r="Q728" s="583" t="s">
        <v>3956</v>
      </c>
      <c r="R728" s="611">
        <v>1</v>
      </c>
      <c r="S728" s="583"/>
      <c r="T728" s="611" t="s">
        <v>3843</v>
      </c>
      <c r="U728" s="583"/>
    </row>
    <row r="729" spans="1:21" ht="33" customHeight="1" x14ac:dyDescent="0.2">
      <c r="A729" s="583" t="s">
        <v>2047</v>
      </c>
      <c r="B729" s="583" t="s">
        <v>586</v>
      </c>
      <c r="C729" s="589">
        <v>157</v>
      </c>
      <c r="D729" s="554" t="s">
        <v>97</v>
      </c>
      <c r="E729" s="586" t="s">
        <v>2243</v>
      </c>
      <c r="F729" s="586" t="s">
        <v>353</v>
      </c>
      <c r="G729" s="554" t="s">
        <v>1066</v>
      </c>
      <c r="H729" s="587"/>
      <c r="I729" s="587" t="s">
        <v>419</v>
      </c>
      <c r="J729" s="583"/>
      <c r="K729" s="554" t="s">
        <v>2354</v>
      </c>
      <c r="L729" s="554" t="s">
        <v>2349</v>
      </c>
      <c r="M729" s="583" t="s">
        <v>2044</v>
      </c>
      <c r="N729" s="583" t="s">
        <v>2995</v>
      </c>
      <c r="O729" s="583" t="s">
        <v>462</v>
      </c>
      <c r="P729" s="583" t="s">
        <v>3844</v>
      </c>
      <c r="Q729" s="583" t="s">
        <v>3963</v>
      </c>
      <c r="R729" s="611">
        <v>1</v>
      </c>
      <c r="S729" s="583"/>
      <c r="T729" s="611" t="s">
        <v>3843</v>
      </c>
      <c r="U729" s="583"/>
    </row>
    <row r="730" spans="1:21" ht="33" customHeight="1" x14ac:dyDescent="0.2">
      <c r="A730" s="602" t="s">
        <v>2037</v>
      </c>
      <c r="B730" s="583" t="s">
        <v>586</v>
      </c>
      <c r="C730" s="589">
        <v>157</v>
      </c>
      <c r="D730" s="554" t="s">
        <v>97</v>
      </c>
      <c r="E730" s="586" t="s">
        <v>2244</v>
      </c>
      <c r="F730" s="586" t="s">
        <v>353</v>
      </c>
      <c r="G730" s="554"/>
      <c r="H730" s="587" t="s">
        <v>582</v>
      </c>
      <c r="I730" s="587" t="s">
        <v>419</v>
      </c>
      <c r="J730" s="583"/>
      <c r="K730" s="554" t="s">
        <v>2355</v>
      </c>
      <c r="L730" s="554" t="s">
        <v>2117</v>
      </c>
      <c r="M730" s="583" t="s">
        <v>2044</v>
      </c>
      <c r="N730" s="583" t="s">
        <v>2993</v>
      </c>
      <c r="O730" s="583" t="s">
        <v>462</v>
      </c>
      <c r="P730" s="748"/>
      <c r="Q730" s="583" t="s">
        <v>365</v>
      </c>
      <c r="R730" s="611">
        <v>1</v>
      </c>
      <c r="S730" s="583"/>
      <c r="T730" s="611" t="s">
        <v>3843</v>
      </c>
      <c r="U730" s="583"/>
    </row>
    <row r="731" spans="1:21" ht="33" customHeight="1" x14ac:dyDescent="0.2">
      <c r="A731" s="602" t="s">
        <v>2046</v>
      </c>
      <c r="B731" s="583" t="s">
        <v>586</v>
      </c>
      <c r="C731" s="589">
        <v>157</v>
      </c>
      <c r="D731" s="554" t="s">
        <v>97</v>
      </c>
      <c r="E731" s="586" t="s">
        <v>2245</v>
      </c>
      <c r="F731" s="586" t="s">
        <v>2100</v>
      </c>
      <c r="G731" s="554" t="s">
        <v>2099</v>
      </c>
      <c r="H731" s="587"/>
      <c r="I731" s="587" t="s">
        <v>419</v>
      </c>
      <c r="J731" s="583"/>
      <c r="K731" s="554" t="s">
        <v>2356</v>
      </c>
      <c r="L731" s="554" t="s">
        <v>1439</v>
      </c>
      <c r="M731" s="583" t="s">
        <v>2044</v>
      </c>
      <c r="N731" s="583" t="s">
        <v>2993</v>
      </c>
      <c r="O731" s="583" t="s">
        <v>462</v>
      </c>
      <c r="P731" s="748"/>
      <c r="Q731" s="583" t="s">
        <v>365</v>
      </c>
      <c r="R731" s="611">
        <v>1</v>
      </c>
      <c r="S731" s="583"/>
      <c r="T731" s="611" t="s">
        <v>3843</v>
      </c>
      <c r="U731" s="583"/>
    </row>
    <row r="732" spans="1:21" ht="33" customHeight="1" x14ac:dyDescent="0.2">
      <c r="A732" s="602" t="s">
        <v>2045</v>
      </c>
      <c r="B732" s="583" t="s">
        <v>586</v>
      </c>
      <c r="C732" s="589">
        <v>157</v>
      </c>
      <c r="D732" s="554" t="s">
        <v>97</v>
      </c>
      <c r="E732" s="586" t="s">
        <v>2246</v>
      </c>
      <c r="F732" s="586" t="s">
        <v>349</v>
      </c>
      <c r="G732" s="554" t="s">
        <v>1527</v>
      </c>
      <c r="H732" s="587"/>
      <c r="I732" s="587" t="s">
        <v>419</v>
      </c>
      <c r="J732" s="583"/>
      <c r="K732" s="554" t="s">
        <v>2357</v>
      </c>
      <c r="L732" s="554" t="s">
        <v>1439</v>
      </c>
      <c r="M732" s="583" t="s">
        <v>2044</v>
      </c>
      <c r="N732" s="583" t="s">
        <v>2993</v>
      </c>
      <c r="O732" s="583" t="s">
        <v>462</v>
      </c>
      <c r="P732" s="748"/>
      <c r="Q732" s="583" t="s">
        <v>365</v>
      </c>
      <c r="R732" s="611">
        <v>1</v>
      </c>
      <c r="S732" s="583"/>
      <c r="T732" s="611" t="s">
        <v>3843</v>
      </c>
      <c r="U732" s="583"/>
    </row>
    <row r="733" spans="1:21" ht="33" customHeight="1" x14ac:dyDescent="0.2">
      <c r="A733" s="602" t="s">
        <v>2037</v>
      </c>
      <c r="B733" s="583" t="s">
        <v>586</v>
      </c>
      <c r="C733" s="589">
        <v>157</v>
      </c>
      <c r="D733" s="554" t="s">
        <v>97</v>
      </c>
      <c r="E733" s="586" t="s">
        <v>2247</v>
      </c>
      <c r="F733" s="586" t="s">
        <v>353</v>
      </c>
      <c r="G733" s="554"/>
      <c r="H733" s="587" t="s">
        <v>1863</v>
      </c>
      <c r="I733" s="587" t="s">
        <v>656</v>
      </c>
      <c r="J733" s="583"/>
      <c r="K733" s="554" t="s">
        <v>2358</v>
      </c>
      <c r="L733" s="554" t="s">
        <v>2319</v>
      </c>
      <c r="M733" s="583" t="s">
        <v>2044</v>
      </c>
      <c r="N733" s="583" t="s">
        <v>2993</v>
      </c>
      <c r="O733" s="583" t="s">
        <v>2173</v>
      </c>
      <c r="P733" s="583"/>
      <c r="Q733" s="583"/>
      <c r="R733" s="611" t="s">
        <v>461</v>
      </c>
      <c r="S733" s="583" t="s">
        <v>461</v>
      </c>
      <c r="T733" s="611" t="s">
        <v>3842</v>
      </c>
      <c r="U733" s="583" t="s">
        <v>461</v>
      </c>
    </row>
    <row r="734" spans="1:21" ht="33" customHeight="1" x14ac:dyDescent="0.2">
      <c r="A734" s="602" t="s">
        <v>2048</v>
      </c>
      <c r="B734" s="583" t="s">
        <v>586</v>
      </c>
      <c r="C734" s="589">
        <v>157</v>
      </c>
      <c r="D734" s="554" t="s">
        <v>97</v>
      </c>
      <c r="E734" s="586" t="s">
        <v>2248</v>
      </c>
      <c r="F734" s="586" t="s">
        <v>2100</v>
      </c>
      <c r="G734" s="554" t="s">
        <v>1859</v>
      </c>
      <c r="H734" s="587"/>
      <c r="I734" s="587" t="s">
        <v>423</v>
      </c>
      <c r="J734" s="583"/>
      <c r="K734" s="554" t="s">
        <v>2359</v>
      </c>
      <c r="L734" s="554" t="s">
        <v>2317</v>
      </c>
      <c r="M734" s="583" t="s">
        <v>2044</v>
      </c>
      <c r="N734" s="583" t="s">
        <v>2993</v>
      </c>
      <c r="O734" s="583" t="s">
        <v>2173</v>
      </c>
      <c r="P734" s="748"/>
      <c r="Q734" s="583" t="s">
        <v>365</v>
      </c>
      <c r="R734" s="611">
        <v>75</v>
      </c>
      <c r="S734" s="583"/>
      <c r="T734" s="611" t="s">
        <v>3834</v>
      </c>
      <c r="U734" s="583"/>
    </row>
    <row r="735" spans="1:21" ht="33" customHeight="1" x14ac:dyDescent="0.2">
      <c r="A735" s="602" t="s">
        <v>2046</v>
      </c>
      <c r="B735" s="583" t="s">
        <v>586</v>
      </c>
      <c r="C735" s="589">
        <v>157</v>
      </c>
      <c r="D735" s="554" t="s">
        <v>97</v>
      </c>
      <c r="E735" s="586" t="s">
        <v>2249</v>
      </c>
      <c r="F735" s="586" t="s">
        <v>2100</v>
      </c>
      <c r="G735" s="554" t="s">
        <v>2099</v>
      </c>
      <c r="H735" s="587"/>
      <c r="I735" s="587" t="s">
        <v>423</v>
      </c>
      <c r="J735" s="583"/>
      <c r="K735" s="554" t="s">
        <v>2360</v>
      </c>
      <c r="L735" s="554" t="s">
        <v>2278</v>
      </c>
      <c r="M735" s="583" t="s">
        <v>2044</v>
      </c>
      <c r="N735" s="583" t="s">
        <v>2993</v>
      </c>
      <c r="O735" s="583" t="s">
        <v>2174</v>
      </c>
      <c r="P735" s="748"/>
      <c r="Q735" s="583" t="s">
        <v>365</v>
      </c>
      <c r="R735" s="611">
        <v>10</v>
      </c>
      <c r="S735" s="583"/>
      <c r="T735" s="611" t="s">
        <v>3834</v>
      </c>
      <c r="U735" s="583"/>
    </row>
    <row r="736" spans="1:21" ht="33" customHeight="1" x14ac:dyDescent="0.2">
      <c r="A736" s="602" t="s">
        <v>2045</v>
      </c>
      <c r="B736" s="583" t="s">
        <v>586</v>
      </c>
      <c r="C736" s="589">
        <v>157</v>
      </c>
      <c r="D736" s="554" t="s">
        <v>97</v>
      </c>
      <c r="E736" s="586" t="s">
        <v>2250</v>
      </c>
      <c r="F736" s="586" t="s">
        <v>349</v>
      </c>
      <c r="G736" s="554" t="s">
        <v>581</v>
      </c>
      <c r="H736" s="587"/>
      <c r="I736" s="587" t="s">
        <v>423</v>
      </c>
      <c r="J736" s="583"/>
      <c r="K736" s="554" t="s">
        <v>2361</v>
      </c>
      <c r="L736" s="554" t="s">
        <v>2282</v>
      </c>
      <c r="M736" s="583" t="s">
        <v>2044</v>
      </c>
      <c r="N736" s="583" t="s">
        <v>2995</v>
      </c>
      <c r="O736" s="583" t="s">
        <v>2173</v>
      </c>
      <c r="P736" s="583" t="s">
        <v>3836</v>
      </c>
      <c r="Q736" s="583" t="s">
        <v>3971</v>
      </c>
      <c r="R736" s="611">
        <v>2</v>
      </c>
      <c r="S736" s="583"/>
      <c r="T736" s="611" t="s">
        <v>3834</v>
      </c>
      <c r="U736" s="583"/>
    </row>
    <row r="737" spans="1:21" ht="33" customHeight="1" x14ac:dyDescent="0.2">
      <c r="A737" s="599" t="s">
        <v>2180</v>
      </c>
      <c r="B737" s="583" t="s">
        <v>586</v>
      </c>
      <c r="C737" s="589">
        <v>157</v>
      </c>
      <c r="D737" s="554" t="s">
        <v>97</v>
      </c>
      <c r="E737" s="309" t="s">
        <v>2251</v>
      </c>
      <c r="F737" s="586" t="s">
        <v>353</v>
      </c>
      <c r="G737" s="554"/>
      <c r="H737" s="364" t="s">
        <v>1862</v>
      </c>
      <c r="I737" s="365" t="s">
        <v>1997</v>
      </c>
      <c r="J737" s="583"/>
      <c r="K737" s="597" t="s">
        <v>2362</v>
      </c>
      <c r="L737" s="597" t="s">
        <v>1994</v>
      </c>
      <c r="M737" s="583" t="s">
        <v>2044</v>
      </c>
      <c r="N737" s="583" t="s">
        <v>2995</v>
      </c>
      <c r="O737" s="583" t="s">
        <v>3272</v>
      </c>
      <c r="P737" s="611" t="s">
        <v>3835</v>
      </c>
      <c r="Q737" s="583" t="s">
        <v>3944</v>
      </c>
      <c r="R737" s="590">
        <v>1</v>
      </c>
      <c r="S737" s="622"/>
      <c r="T737" s="590" t="s">
        <v>3962</v>
      </c>
      <c r="U737" s="622" t="s">
        <v>3962</v>
      </c>
    </row>
    <row r="738" spans="1:21" ht="33" customHeight="1" x14ac:dyDescent="0.2">
      <c r="A738" s="594"/>
      <c r="B738" s="583" t="s">
        <v>586</v>
      </c>
      <c r="C738" s="589">
        <v>157</v>
      </c>
      <c r="D738" s="554" t="s">
        <v>97</v>
      </c>
      <c r="E738" s="586" t="s">
        <v>2252</v>
      </c>
      <c r="F738" s="586" t="s">
        <v>346</v>
      </c>
      <c r="G738" s="554" t="s">
        <v>581</v>
      </c>
      <c r="H738" s="587"/>
      <c r="I738" s="587" t="s">
        <v>1214</v>
      </c>
      <c r="J738" s="583"/>
      <c r="K738" s="554" t="s">
        <v>2363</v>
      </c>
      <c r="L738" s="554" t="s">
        <v>2364</v>
      </c>
      <c r="M738" s="583" t="s">
        <v>2044</v>
      </c>
      <c r="N738" s="583" t="s">
        <v>2995</v>
      </c>
      <c r="O738" s="583" t="s">
        <v>3061</v>
      </c>
      <c r="P738" s="583" t="s">
        <v>3874</v>
      </c>
      <c r="Q738" s="583" t="s">
        <v>3972</v>
      </c>
      <c r="R738" s="611">
        <v>2</v>
      </c>
      <c r="S738" s="583"/>
      <c r="T738" s="611" t="s">
        <v>3843</v>
      </c>
      <c r="U738" s="583"/>
    </row>
    <row r="739" spans="1:21" ht="33" customHeight="1" x14ac:dyDescent="0.2">
      <c r="A739" s="583" t="s">
        <v>2047</v>
      </c>
      <c r="B739" s="583" t="s">
        <v>586</v>
      </c>
      <c r="C739" s="589">
        <v>157</v>
      </c>
      <c r="D739" s="554" t="s">
        <v>97</v>
      </c>
      <c r="E739" s="586" t="s">
        <v>2253</v>
      </c>
      <c r="F739" s="586" t="s">
        <v>342</v>
      </c>
      <c r="G739" s="554" t="s">
        <v>345</v>
      </c>
      <c r="H739" s="587"/>
      <c r="I739" s="587" t="s">
        <v>665</v>
      </c>
      <c r="J739" s="583"/>
      <c r="K739" s="554" t="s">
        <v>2365</v>
      </c>
      <c r="L739" s="554" t="s">
        <v>2337</v>
      </c>
      <c r="M739" s="592" t="s">
        <v>2388</v>
      </c>
      <c r="N739" s="583" t="s">
        <v>2993</v>
      </c>
      <c r="O739" s="583" t="s">
        <v>2174</v>
      </c>
      <c r="P739" s="583"/>
      <c r="Q739" s="583"/>
      <c r="R739" s="611">
        <v>0</v>
      </c>
      <c r="S739" s="583" t="s">
        <v>461</v>
      </c>
      <c r="T739" s="611" t="s">
        <v>3834</v>
      </c>
      <c r="U739" s="583" t="s">
        <v>461</v>
      </c>
    </row>
    <row r="740" spans="1:21" ht="33" customHeight="1" x14ac:dyDescent="0.2">
      <c r="A740" s="602" t="s">
        <v>2046</v>
      </c>
      <c r="B740" s="583" t="s">
        <v>586</v>
      </c>
      <c r="C740" s="589">
        <v>157</v>
      </c>
      <c r="D740" s="554" t="s">
        <v>97</v>
      </c>
      <c r="E740" s="586" t="s">
        <v>2254</v>
      </c>
      <c r="F740" s="586" t="s">
        <v>2100</v>
      </c>
      <c r="G740" s="554" t="s">
        <v>2099</v>
      </c>
      <c r="H740" s="587"/>
      <c r="I740" s="587" t="s">
        <v>665</v>
      </c>
      <c r="J740" s="583"/>
      <c r="K740" s="554" t="s">
        <v>2366</v>
      </c>
      <c r="L740" s="554" t="s">
        <v>2278</v>
      </c>
      <c r="M740" s="583" t="s">
        <v>2044</v>
      </c>
      <c r="N740" s="583" t="s">
        <v>2993</v>
      </c>
      <c r="O740" s="583" t="s">
        <v>2174</v>
      </c>
      <c r="P740" s="748"/>
      <c r="Q740" s="583" t="s">
        <v>365</v>
      </c>
      <c r="R740" s="611">
        <v>10</v>
      </c>
      <c r="S740" s="583"/>
      <c r="T740" s="611" t="s">
        <v>3834</v>
      </c>
      <c r="U740" s="583"/>
    </row>
    <row r="741" spans="1:21" ht="33" customHeight="1" x14ac:dyDescent="0.2">
      <c r="A741" s="594"/>
      <c r="B741" s="583" t="s">
        <v>586</v>
      </c>
      <c r="C741" s="589">
        <v>157</v>
      </c>
      <c r="D741" s="554" t="s">
        <v>97</v>
      </c>
      <c r="E741" s="586" t="s">
        <v>2255</v>
      </c>
      <c r="F741" s="586" t="s">
        <v>346</v>
      </c>
      <c r="G741" s="554" t="s">
        <v>1527</v>
      </c>
      <c r="H741" s="587"/>
      <c r="I741" s="587" t="s">
        <v>426</v>
      </c>
      <c r="J741" s="583"/>
      <c r="K741" s="554" t="s">
        <v>2367</v>
      </c>
      <c r="L741" s="554" t="s">
        <v>2134</v>
      </c>
      <c r="M741" s="583" t="s">
        <v>2044</v>
      </c>
      <c r="N741" s="583" t="s">
        <v>2993</v>
      </c>
      <c r="O741" s="583" t="s">
        <v>3075</v>
      </c>
      <c r="P741" s="748"/>
      <c r="Q741" s="583" t="s">
        <v>365</v>
      </c>
      <c r="R741" s="611">
        <v>1</v>
      </c>
      <c r="S741" s="583"/>
      <c r="T741" s="611" t="s">
        <v>3843</v>
      </c>
      <c r="U741" s="583"/>
    </row>
    <row r="742" spans="1:21" ht="33" customHeight="1" x14ac:dyDescent="0.2">
      <c r="A742" s="590"/>
      <c r="B742" s="583" t="s">
        <v>586</v>
      </c>
      <c r="C742" s="589">
        <v>157</v>
      </c>
      <c r="D742" s="554" t="s">
        <v>97</v>
      </c>
      <c r="E742" s="586" t="s">
        <v>2256</v>
      </c>
      <c r="F742" s="586" t="s">
        <v>346</v>
      </c>
      <c r="G742" s="554" t="s">
        <v>1527</v>
      </c>
      <c r="H742" s="587"/>
      <c r="I742" s="587" t="s">
        <v>426</v>
      </c>
      <c r="J742" s="583"/>
      <c r="K742" s="554" t="s">
        <v>2368</v>
      </c>
      <c r="L742" s="554" t="s">
        <v>2369</v>
      </c>
      <c r="M742" s="583" t="s">
        <v>2044</v>
      </c>
      <c r="N742" s="583" t="s">
        <v>2995</v>
      </c>
      <c r="O742" s="583" t="s">
        <v>3075</v>
      </c>
      <c r="P742" s="583" t="s">
        <v>3835</v>
      </c>
      <c r="Q742" s="583"/>
      <c r="R742" s="611">
        <v>1</v>
      </c>
      <c r="S742" s="583"/>
      <c r="T742" s="611" t="s">
        <v>3843</v>
      </c>
      <c r="U742" s="583"/>
    </row>
    <row r="743" spans="1:21" ht="33" customHeight="1" x14ac:dyDescent="0.2">
      <c r="A743" s="594"/>
      <c r="B743" s="583" t="s">
        <v>586</v>
      </c>
      <c r="C743" s="589">
        <v>157</v>
      </c>
      <c r="D743" s="554" t="s">
        <v>97</v>
      </c>
      <c r="E743" s="586" t="s">
        <v>2257</v>
      </c>
      <c r="F743" s="586" t="s">
        <v>346</v>
      </c>
      <c r="G743" s="554" t="s">
        <v>1527</v>
      </c>
      <c r="H743" s="587"/>
      <c r="I743" s="587" t="s">
        <v>426</v>
      </c>
      <c r="J743" s="583"/>
      <c r="K743" s="554" t="s">
        <v>2370</v>
      </c>
      <c r="L743" s="554" t="s">
        <v>2134</v>
      </c>
      <c r="M743" s="583" t="s">
        <v>2044</v>
      </c>
      <c r="N743" s="583" t="s">
        <v>2993</v>
      </c>
      <c r="O743" s="583" t="s">
        <v>3075</v>
      </c>
      <c r="P743" s="611"/>
      <c r="Q743" s="583" t="s">
        <v>2</v>
      </c>
      <c r="R743" s="611">
        <v>1</v>
      </c>
      <c r="S743" s="583"/>
      <c r="T743" s="611" t="s">
        <v>3843</v>
      </c>
      <c r="U743" s="583"/>
    </row>
    <row r="744" spans="1:21" ht="33" customHeight="1" x14ac:dyDescent="0.2">
      <c r="A744" s="594"/>
      <c r="B744" s="583" t="s">
        <v>586</v>
      </c>
      <c r="C744" s="589">
        <v>157</v>
      </c>
      <c r="D744" s="554" t="s">
        <v>97</v>
      </c>
      <c r="E744" s="586" t="s">
        <v>2258</v>
      </c>
      <c r="F744" s="586" t="s">
        <v>346</v>
      </c>
      <c r="G744" s="554" t="s">
        <v>3273</v>
      </c>
      <c r="H744" s="587"/>
      <c r="I744" s="587" t="s">
        <v>426</v>
      </c>
      <c r="J744" s="583"/>
      <c r="K744" s="554" t="s">
        <v>2371</v>
      </c>
      <c r="L744" s="554" t="s">
        <v>2291</v>
      </c>
      <c r="M744" s="583" t="s">
        <v>2044</v>
      </c>
      <c r="N744" s="583" t="s">
        <v>2993</v>
      </c>
      <c r="O744" s="583" t="s">
        <v>462</v>
      </c>
      <c r="P744" s="611"/>
      <c r="Q744" s="583"/>
      <c r="R744" s="611">
        <v>1</v>
      </c>
      <c r="S744" s="583"/>
      <c r="T744" s="611" t="s">
        <v>3843</v>
      </c>
      <c r="U744" s="583"/>
    </row>
    <row r="745" spans="1:21" ht="33" customHeight="1" x14ac:dyDescent="0.2">
      <c r="A745" s="599" t="s">
        <v>2180</v>
      </c>
      <c r="B745" s="583" t="s">
        <v>586</v>
      </c>
      <c r="C745" s="589">
        <v>157</v>
      </c>
      <c r="D745" s="554" t="s">
        <v>97</v>
      </c>
      <c r="E745" s="670" t="s">
        <v>2259</v>
      </c>
      <c r="F745" s="586" t="s">
        <v>353</v>
      </c>
      <c r="G745" s="554"/>
      <c r="H745" s="364" t="s">
        <v>3224</v>
      </c>
      <c r="I745" s="365" t="s">
        <v>426</v>
      </c>
      <c r="J745" s="583"/>
      <c r="K745" s="597" t="s">
        <v>2372</v>
      </c>
      <c r="L745" s="597" t="s">
        <v>1978</v>
      </c>
      <c r="M745" s="583" t="s">
        <v>2044</v>
      </c>
      <c r="N745" s="583" t="s">
        <v>2993</v>
      </c>
      <c r="O745" s="583" t="s">
        <v>3274</v>
      </c>
      <c r="P745" s="748"/>
      <c r="Q745" s="583" t="s">
        <v>365</v>
      </c>
      <c r="R745" s="590">
        <v>8</v>
      </c>
      <c r="S745" s="622"/>
      <c r="T745" s="590" t="s">
        <v>3843</v>
      </c>
      <c r="U745" s="622"/>
    </row>
    <row r="746" spans="1:21" ht="33" customHeight="1" x14ac:dyDescent="0.2">
      <c r="A746" s="599" t="s">
        <v>2180</v>
      </c>
      <c r="B746" s="583" t="s">
        <v>586</v>
      </c>
      <c r="C746" s="589">
        <v>157</v>
      </c>
      <c r="D746" s="554" t="s">
        <v>97</v>
      </c>
      <c r="E746" s="670" t="s">
        <v>2260</v>
      </c>
      <c r="F746" s="586" t="s">
        <v>353</v>
      </c>
      <c r="G746" s="554"/>
      <c r="H746" s="364" t="s">
        <v>3224</v>
      </c>
      <c r="I746" s="365" t="s">
        <v>426</v>
      </c>
      <c r="J746" s="583"/>
      <c r="K746" s="597" t="s">
        <v>2373</v>
      </c>
      <c r="L746" s="597" t="s">
        <v>1994</v>
      </c>
      <c r="M746" s="583" t="s">
        <v>2044</v>
      </c>
      <c r="N746" s="583" t="s">
        <v>2993</v>
      </c>
      <c r="O746" s="583" t="s">
        <v>468</v>
      </c>
      <c r="P746" s="748"/>
      <c r="Q746" s="583" t="s">
        <v>365</v>
      </c>
      <c r="R746" s="590">
        <v>1</v>
      </c>
      <c r="S746" s="622"/>
      <c r="T746" s="590" t="s">
        <v>3843</v>
      </c>
      <c r="U746" s="622"/>
    </row>
    <row r="747" spans="1:21" ht="33" customHeight="1" x14ac:dyDescent="0.2">
      <c r="A747" s="599" t="s">
        <v>2180</v>
      </c>
      <c r="B747" s="583" t="s">
        <v>586</v>
      </c>
      <c r="C747" s="589">
        <v>157</v>
      </c>
      <c r="D747" s="554" t="s">
        <v>97</v>
      </c>
      <c r="E747" s="670" t="s">
        <v>2261</v>
      </c>
      <c r="F747" s="586" t="s">
        <v>353</v>
      </c>
      <c r="G747" s="554"/>
      <c r="H747" s="364" t="s">
        <v>3224</v>
      </c>
      <c r="I747" s="365" t="s">
        <v>426</v>
      </c>
      <c r="J747" s="583"/>
      <c r="K747" s="597" t="s">
        <v>2374</v>
      </c>
      <c r="L747" s="597" t="s">
        <v>1994</v>
      </c>
      <c r="M747" s="583" t="s">
        <v>2044</v>
      </c>
      <c r="N747" s="583" t="s">
        <v>2993</v>
      </c>
      <c r="O747" s="583" t="s">
        <v>2393</v>
      </c>
      <c r="P747" s="748"/>
      <c r="Q747" s="583" t="s">
        <v>365</v>
      </c>
      <c r="R747" s="590">
        <v>1</v>
      </c>
      <c r="S747" s="622"/>
      <c r="T747" s="590" t="s">
        <v>3843</v>
      </c>
      <c r="U747" s="622"/>
    </row>
    <row r="748" spans="1:21" ht="33" customHeight="1" x14ac:dyDescent="0.2">
      <c r="A748" s="599" t="s">
        <v>2180</v>
      </c>
      <c r="B748" s="583" t="s">
        <v>586</v>
      </c>
      <c r="C748" s="589">
        <v>157</v>
      </c>
      <c r="D748" s="554" t="s">
        <v>97</v>
      </c>
      <c r="E748" s="670" t="s">
        <v>2262</v>
      </c>
      <c r="F748" s="586" t="s">
        <v>353</v>
      </c>
      <c r="G748" s="554"/>
      <c r="H748" s="364" t="s">
        <v>3224</v>
      </c>
      <c r="I748" s="365" t="s">
        <v>426</v>
      </c>
      <c r="J748" s="583"/>
      <c r="K748" s="597" t="s">
        <v>2375</v>
      </c>
      <c r="L748" s="597" t="s">
        <v>1994</v>
      </c>
      <c r="M748" s="583" t="s">
        <v>2044</v>
      </c>
      <c r="N748" s="583" t="s">
        <v>2993</v>
      </c>
      <c r="O748" s="583" t="s">
        <v>3275</v>
      </c>
      <c r="P748" s="748"/>
      <c r="Q748" s="583" t="s">
        <v>365</v>
      </c>
      <c r="R748" s="590">
        <v>12</v>
      </c>
      <c r="S748" s="622"/>
      <c r="T748" s="590" t="s">
        <v>3843</v>
      </c>
      <c r="U748" s="622"/>
    </row>
    <row r="749" spans="1:21" ht="33" customHeight="1" x14ac:dyDescent="0.2">
      <c r="A749" s="599" t="s">
        <v>2180</v>
      </c>
      <c r="B749" s="583" t="s">
        <v>586</v>
      </c>
      <c r="C749" s="589">
        <v>157</v>
      </c>
      <c r="D749" s="554" t="s">
        <v>97</v>
      </c>
      <c r="E749" s="670" t="s">
        <v>2263</v>
      </c>
      <c r="F749" s="586" t="s">
        <v>353</v>
      </c>
      <c r="G749" s="554"/>
      <c r="H749" s="364" t="s">
        <v>3224</v>
      </c>
      <c r="I749" s="365" t="s">
        <v>426</v>
      </c>
      <c r="J749" s="583"/>
      <c r="K749" s="597" t="s">
        <v>2376</v>
      </c>
      <c r="L749" s="597" t="s">
        <v>1994</v>
      </c>
      <c r="M749" s="583" t="s">
        <v>2044</v>
      </c>
      <c r="N749" s="583" t="s">
        <v>2993</v>
      </c>
      <c r="O749" s="583" t="s">
        <v>3276</v>
      </c>
      <c r="P749" s="748"/>
      <c r="Q749" s="583" t="s">
        <v>365</v>
      </c>
      <c r="R749" s="590">
        <v>1</v>
      </c>
      <c r="S749" s="622"/>
      <c r="T749" s="590" t="s">
        <v>3843</v>
      </c>
      <c r="U749" s="622"/>
    </row>
    <row r="750" spans="1:21" ht="33" customHeight="1" x14ac:dyDescent="0.2">
      <c r="A750" s="599" t="s">
        <v>2180</v>
      </c>
      <c r="B750" s="583" t="s">
        <v>586</v>
      </c>
      <c r="C750" s="589">
        <v>157</v>
      </c>
      <c r="D750" s="554" t="s">
        <v>97</v>
      </c>
      <c r="E750" s="670" t="s">
        <v>2264</v>
      </c>
      <c r="F750" s="586" t="s">
        <v>353</v>
      </c>
      <c r="G750" s="554"/>
      <c r="H750" s="364" t="s">
        <v>3224</v>
      </c>
      <c r="I750" s="365" t="s">
        <v>426</v>
      </c>
      <c r="J750" s="583"/>
      <c r="K750" s="597" t="s">
        <v>2377</v>
      </c>
      <c r="L750" s="597" t="s">
        <v>1994</v>
      </c>
      <c r="M750" s="583" t="s">
        <v>2044</v>
      </c>
      <c r="N750" s="583" t="s">
        <v>2993</v>
      </c>
      <c r="O750" s="583" t="s">
        <v>2394</v>
      </c>
      <c r="P750" s="748"/>
      <c r="Q750" s="583" t="s">
        <v>365</v>
      </c>
      <c r="R750" s="590">
        <v>1</v>
      </c>
      <c r="S750" s="622"/>
      <c r="T750" s="590" t="s">
        <v>3843</v>
      </c>
      <c r="U750" s="622"/>
    </row>
    <row r="751" spans="1:21" ht="33" customHeight="1" x14ac:dyDescent="0.2">
      <c r="A751" s="599" t="s">
        <v>2180</v>
      </c>
      <c r="B751" s="583" t="s">
        <v>586</v>
      </c>
      <c r="C751" s="589">
        <v>157</v>
      </c>
      <c r="D751" s="554" t="s">
        <v>97</v>
      </c>
      <c r="E751" s="670" t="s">
        <v>2265</v>
      </c>
      <c r="F751" s="586" t="s">
        <v>353</v>
      </c>
      <c r="G751" s="554"/>
      <c r="H751" s="364" t="s">
        <v>3224</v>
      </c>
      <c r="I751" s="365" t="s">
        <v>426</v>
      </c>
      <c r="J751" s="583"/>
      <c r="K751" s="597" t="s">
        <v>2378</v>
      </c>
      <c r="L751" s="597" t="s">
        <v>1994</v>
      </c>
      <c r="M751" s="583" t="s">
        <v>2044</v>
      </c>
      <c r="N751" s="583" t="s">
        <v>2993</v>
      </c>
      <c r="O751" s="583" t="s">
        <v>2394</v>
      </c>
      <c r="P751" s="748"/>
      <c r="Q751" s="583" t="s">
        <v>365</v>
      </c>
      <c r="R751" s="590">
        <v>1</v>
      </c>
      <c r="S751" s="622"/>
      <c r="T751" s="590" t="s">
        <v>3843</v>
      </c>
      <c r="U751" s="622"/>
    </row>
    <row r="752" spans="1:21" ht="33" customHeight="1" x14ac:dyDescent="0.2">
      <c r="A752" s="602" t="s">
        <v>2048</v>
      </c>
      <c r="B752" s="583" t="s">
        <v>586</v>
      </c>
      <c r="C752" s="589">
        <v>157</v>
      </c>
      <c r="D752" s="554" t="s">
        <v>97</v>
      </c>
      <c r="E752" s="586" t="s">
        <v>2266</v>
      </c>
      <c r="F752" s="586" t="s">
        <v>353</v>
      </c>
      <c r="G752" s="554" t="s">
        <v>1408</v>
      </c>
      <c r="H752" s="587"/>
      <c r="I752" s="587" t="s">
        <v>426</v>
      </c>
      <c r="J752" s="583"/>
      <c r="K752" s="554" t="s">
        <v>2379</v>
      </c>
      <c r="L752" s="554" t="s">
        <v>2380</v>
      </c>
      <c r="M752" s="583" t="s">
        <v>2044</v>
      </c>
      <c r="N752" s="583" t="s">
        <v>2993</v>
      </c>
      <c r="O752" s="583" t="s">
        <v>3257</v>
      </c>
      <c r="P752" s="748"/>
      <c r="Q752" s="583" t="s">
        <v>365</v>
      </c>
      <c r="R752" s="611">
        <v>1</v>
      </c>
      <c r="S752" s="583"/>
      <c r="T752" s="611" t="s">
        <v>3843</v>
      </c>
      <c r="U752" s="583"/>
    </row>
    <row r="753" spans="1:21" ht="33" customHeight="1" x14ac:dyDescent="0.2">
      <c r="A753" s="602" t="s">
        <v>2048</v>
      </c>
      <c r="B753" s="583" t="s">
        <v>586</v>
      </c>
      <c r="C753" s="589">
        <v>157</v>
      </c>
      <c r="D753" s="554" t="s">
        <v>97</v>
      </c>
      <c r="E753" s="586" t="s">
        <v>2267</v>
      </c>
      <c r="F753" s="586" t="s">
        <v>2100</v>
      </c>
      <c r="G753" s="554" t="s">
        <v>1859</v>
      </c>
      <c r="H753" s="587"/>
      <c r="I753" s="587" t="s">
        <v>426</v>
      </c>
      <c r="J753" s="583"/>
      <c r="K753" s="671" t="s">
        <v>2381</v>
      </c>
      <c r="L753" s="554" t="s">
        <v>2104</v>
      </c>
      <c r="M753" s="583" t="s">
        <v>2044</v>
      </c>
      <c r="N753" s="583" t="s">
        <v>2993</v>
      </c>
      <c r="O753" s="583" t="s">
        <v>462</v>
      </c>
      <c r="P753" s="748"/>
      <c r="Q753" s="583" t="s">
        <v>365</v>
      </c>
      <c r="R753" s="611">
        <v>1</v>
      </c>
      <c r="S753" s="583"/>
      <c r="T753" s="611" t="s">
        <v>3843</v>
      </c>
      <c r="U753" s="583"/>
    </row>
    <row r="754" spans="1:21" ht="33" customHeight="1" x14ac:dyDescent="0.2">
      <c r="A754" s="602" t="s">
        <v>2048</v>
      </c>
      <c r="B754" s="583" t="s">
        <v>586</v>
      </c>
      <c r="C754" s="589">
        <v>157</v>
      </c>
      <c r="D754" s="554" t="s">
        <v>97</v>
      </c>
      <c r="E754" s="586" t="s">
        <v>2268</v>
      </c>
      <c r="F754" s="605" t="s">
        <v>2100</v>
      </c>
      <c r="G754" s="554" t="s">
        <v>1859</v>
      </c>
      <c r="H754" s="587"/>
      <c r="I754" s="587" t="s">
        <v>426</v>
      </c>
      <c r="J754" s="583"/>
      <c r="K754" s="554" t="s">
        <v>2382</v>
      </c>
      <c r="L754" s="554" t="s">
        <v>2383</v>
      </c>
      <c r="M754" s="583" t="s">
        <v>2044</v>
      </c>
      <c r="N754" s="583" t="s">
        <v>2993</v>
      </c>
      <c r="O754" s="583" t="s">
        <v>3098</v>
      </c>
      <c r="P754" s="748"/>
      <c r="Q754" s="583" t="s">
        <v>365</v>
      </c>
      <c r="R754" s="611">
        <v>1</v>
      </c>
      <c r="S754" s="583"/>
      <c r="T754" s="611" t="s">
        <v>3843</v>
      </c>
      <c r="U754" s="583"/>
    </row>
    <row r="755" spans="1:21" ht="33" customHeight="1" x14ac:dyDescent="0.2">
      <c r="A755" s="602" t="s">
        <v>2037</v>
      </c>
      <c r="B755" s="583" t="s">
        <v>586</v>
      </c>
      <c r="C755" s="589">
        <v>157</v>
      </c>
      <c r="D755" s="554" t="s">
        <v>97</v>
      </c>
      <c r="E755" s="586" t="s">
        <v>2269</v>
      </c>
      <c r="F755" s="586" t="s">
        <v>353</v>
      </c>
      <c r="G755" s="554"/>
      <c r="H755" s="587" t="s">
        <v>3277</v>
      </c>
      <c r="I755" s="587" t="s">
        <v>426</v>
      </c>
      <c r="J755" s="583"/>
      <c r="K755" s="554" t="s">
        <v>2384</v>
      </c>
      <c r="L755" s="554" t="s">
        <v>2385</v>
      </c>
      <c r="M755" s="583" t="s">
        <v>2044</v>
      </c>
      <c r="N755" s="583" t="s">
        <v>2993</v>
      </c>
      <c r="O755" s="583" t="s">
        <v>462</v>
      </c>
      <c r="P755" s="748"/>
      <c r="Q755" s="583" t="s">
        <v>365</v>
      </c>
      <c r="R755" s="611">
        <v>1</v>
      </c>
      <c r="S755" s="583"/>
      <c r="T755" s="611" t="s">
        <v>3843</v>
      </c>
      <c r="U755" s="583"/>
    </row>
    <row r="756" spans="1:21" ht="33" customHeight="1" x14ac:dyDescent="0.2">
      <c r="A756" s="602" t="s">
        <v>2037</v>
      </c>
      <c r="B756" s="583" t="s">
        <v>586</v>
      </c>
      <c r="C756" s="589">
        <v>157</v>
      </c>
      <c r="D756" s="554" t="s">
        <v>97</v>
      </c>
      <c r="E756" s="586" t="s">
        <v>2270</v>
      </c>
      <c r="F756" s="586" t="s">
        <v>353</v>
      </c>
      <c r="G756" s="554"/>
      <c r="H756" s="587" t="s">
        <v>3260</v>
      </c>
      <c r="I756" s="587" t="s">
        <v>426</v>
      </c>
      <c r="J756" s="583"/>
      <c r="K756" s="554" t="s">
        <v>2386</v>
      </c>
      <c r="L756" s="554" t="s">
        <v>90</v>
      </c>
      <c r="M756" s="583" t="s">
        <v>2044</v>
      </c>
      <c r="N756" s="583" t="s">
        <v>2993</v>
      </c>
      <c r="O756" s="583" t="s">
        <v>3257</v>
      </c>
      <c r="P756" s="748"/>
      <c r="Q756" s="583" t="s">
        <v>365</v>
      </c>
      <c r="R756" s="611">
        <v>1</v>
      </c>
      <c r="S756" s="583"/>
      <c r="T756" s="611" t="s">
        <v>3843</v>
      </c>
      <c r="U756" s="583"/>
    </row>
    <row r="757" spans="1:21" ht="33" customHeight="1" x14ac:dyDescent="0.2">
      <c r="A757" s="602" t="s">
        <v>2037</v>
      </c>
      <c r="B757" s="583" t="s">
        <v>586</v>
      </c>
      <c r="C757" s="589">
        <v>157</v>
      </c>
      <c r="D757" s="554" t="s">
        <v>97</v>
      </c>
      <c r="E757" s="586" t="s">
        <v>2271</v>
      </c>
      <c r="F757" s="586" t="s">
        <v>353</v>
      </c>
      <c r="G757" s="554"/>
      <c r="H757" s="586" t="s">
        <v>3260</v>
      </c>
      <c r="I757" s="587" t="s">
        <v>426</v>
      </c>
      <c r="J757" s="583"/>
      <c r="K757" s="554" t="s">
        <v>3278</v>
      </c>
      <c r="L757" s="554" t="s">
        <v>90</v>
      </c>
      <c r="M757" s="583" t="s">
        <v>2044</v>
      </c>
      <c r="N757" s="583" t="s">
        <v>2993</v>
      </c>
      <c r="O757" s="583" t="s">
        <v>3257</v>
      </c>
      <c r="P757" s="748"/>
      <c r="Q757" s="583" t="s">
        <v>365</v>
      </c>
      <c r="R757" s="611">
        <v>1</v>
      </c>
      <c r="S757" s="583"/>
      <c r="T757" s="611" t="s">
        <v>3843</v>
      </c>
      <c r="U757" s="583"/>
    </row>
    <row r="758" spans="1:21" ht="33" customHeight="1" x14ac:dyDescent="0.2">
      <c r="A758" s="602" t="s">
        <v>2037</v>
      </c>
      <c r="B758" s="583" t="s">
        <v>586</v>
      </c>
      <c r="C758" s="589">
        <v>157</v>
      </c>
      <c r="D758" s="554" t="s">
        <v>97</v>
      </c>
      <c r="E758" s="586" t="s">
        <v>2272</v>
      </c>
      <c r="F758" s="586" t="s">
        <v>353</v>
      </c>
      <c r="G758" s="554"/>
      <c r="H758" s="587" t="s">
        <v>1407</v>
      </c>
      <c r="I758" s="587" t="s">
        <v>426</v>
      </c>
      <c r="J758" s="583"/>
      <c r="K758" s="554" t="s">
        <v>2387</v>
      </c>
      <c r="L758" s="554" t="s">
        <v>90</v>
      </c>
      <c r="M758" s="583" t="s">
        <v>2044</v>
      </c>
      <c r="N758" s="583" t="s">
        <v>2993</v>
      </c>
      <c r="O758" s="583" t="s">
        <v>3257</v>
      </c>
      <c r="P758" s="748"/>
      <c r="Q758" s="583" t="s">
        <v>365</v>
      </c>
      <c r="R758" s="611">
        <v>1</v>
      </c>
      <c r="S758" s="583"/>
      <c r="T758" s="611" t="s">
        <v>3843</v>
      </c>
      <c r="U758" s="583"/>
    </row>
    <row r="759" spans="1:21" ht="33" customHeight="1" x14ac:dyDescent="0.2">
      <c r="A759" s="602" t="s">
        <v>2037</v>
      </c>
      <c r="B759" s="583" t="s">
        <v>586</v>
      </c>
      <c r="C759" s="589">
        <v>157</v>
      </c>
      <c r="D759" s="554" t="s">
        <v>97</v>
      </c>
      <c r="E759" s="586" t="s">
        <v>2396</v>
      </c>
      <c r="F759" s="586" t="s">
        <v>353</v>
      </c>
      <c r="G759" s="554"/>
      <c r="H759" s="587" t="s">
        <v>1295</v>
      </c>
      <c r="I759" s="587" t="s">
        <v>426</v>
      </c>
      <c r="J759" s="583"/>
      <c r="K759" s="554" t="s">
        <v>2479</v>
      </c>
      <c r="L759" s="554" t="s">
        <v>90</v>
      </c>
      <c r="M759" s="583" t="s">
        <v>2044</v>
      </c>
      <c r="N759" s="583" t="s">
        <v>2993</v>
      </c>
      <c r="O759" s="583" t="s">
        <v>3257</v>
      </c>
      <c r="P759" s="748"/>
      <c r="Q759" s="583" t="s">
        <v>365</v>
      </c>
      <c r="R759" s="611">
        <v>1</v>
      </c>
      <c r="S759" s="583"/>
      <c r="T759" s="611" t="s">
        <v>3843</v>
      </c>
      <c r="U759" s="583"/>
    </row>
    <row r="760" spans="1:21" ht="33" customHeight="1" x14ac:dyDescent="0.2">
      <c r="A760" s="602" t="s">
        <v>2037</v>
      </c>
      <c r="B760" s="583" t="s">
        <v>586</v>
      </c>
      <c r="C760" s="589">
        <v>157</v>
      </c>
      <c r="D760" s="554" t="s">
        <v>97</v>
      </c>
      <c r="E760" s="586" t="s">
        <v>2397</v>
      </c>
      <c r="F760" s="586" t="s">
        <v>353</v>
      </c>
      <c r="G760" s="554"/>
      <c r="H760" s="587" t="s">
        <v>1295</v>
      </c>
      <c r="I760" s="587" t="s">
        <v>426</v>
      </c>
      <c r="J760" s="583"/>
      <c r="K760" s="554" t="s">
        <v>2480</v>
      </c>
      <c r="L760" s="554" t="s">
        <v>90</v>
      </c>
      <c r="M760" s="583" t="s">
        <v>2044</v>
      </c>
      <c r="N760" s="583" t="s">
        <v>2993</v>
      </c>
      <c r="O760" s="583" t="s">
        <v>462</v>
      </c>
      <c r="P760" s="748"/>
      <c r="Q760" s="583" t="s">
        <v>365</v>
      </c>
      <c r="R760" s="611">
        <v>1</v>
      </c>
      <c r="S760" s="583"/>
      <c r="T760" s="611" t="s">
        <v>3843</v>
      </c>
      <c r="U760" s="583"/>
    </row>
    <row r="761" spans="1:21" ht="33" customHeight="1" x14ac:dyDescent="0.2">
      <c r="A761" s="602" t="s">
        <v>2037</v>
      </c>
      <c r="B761" s="583" t="s">
        <v>586</v>
      </c>
      <c r="C761" s="589">
        <v>157</v>
      </c>
      <c r="D761" s="554" t="s">
        <v>97</v>
      </c>
      <c r="E761" s="586" t="s">
        <v>2398</v>
      </c>
      <c r="F761" s="586" t="s">
        <v>353</v>
      </c>
      <c r="G761" s="554"/>
      <c r="H761" s="587" t="s">
        <v>582</v>
      </c>
      <c r="I761" s="587" t="s">
        <v>426</v>
      </c>
      <c r="J761" s="583"/>
      <c r="K761" s="554" t="s">
        <v>2481</v>
      </c>
      <c r="L761" s="554" t="s">
        <v>90</v>
      </c>
      <c r="M761" s="583" t="s">
        <v>2044</v>
      </c>
      <c r="N761" s="583" t="s">
        <v>2993</v>
      </c>
      <c r="O761" s="583" t="s">
        <v>462</v>
      </c>
      <c r="P761" s="748"/>
      <c r="Q761" s="583" t="s">
        <v>365</v>
      </c>
      <c r="R761" s="611">
        <v>1</v>
      </c>
      <c r="S761" s="583"/>
      <c r="T761" s="611" t="s">
        <v>3843</v>
      </c>
      <c r="U761" s="583"/>
    </row>
    <row r="762" spans="1:21" ht="33" customHeight="1" x14ac:dyDescent="0.2">
      <c r="A762" s="602" t="s">
        <v>2037</v>
      </c>
      <c r="B762" s="583" t="s">
        <v>586</v>
      </c>
      <c r="C762" s="589">
        <v>157</v>
      </c>
      <c r="D762" s="554" t="s">
        <v>97</v>
      </c>
      <c r="E762" s="586" t="s">
        <v>2399</v>
      </c>
      <c r="F762" s="586" t="s">
        <v>353</v>
      </c>
      <c r="G762" s="554"/>
      <c r="H762" s="587" t="s">
        <v>582</v>
      </c>
      <c r="I762" s="587" t="s">
        <v>426</v>
      </c>
      <c r="J762" s="583"/>
      <c r="K762" s="554" t="s">
        <v>2482</v>
      </c>
      <c r="L762" s="554" t="s">
        <v>2117</v>
      </c>
      <c r="M762" s="583" t="s">
        <v>2044</v>
      </c>
      <c r="N762" s="583" t="s">
        <v>2993</v>
      </c>
      <c r="O762" s="583" t="s">
        <v>462</v>
      </c>
      <c r="P762" s="748"/>
      <c r="Q762" s="583" t="s">
        <v>365</v>
      </c>
      <c r="R762" s="611">
        <v>1</v>
      </c>
      <c r="S762" s="583"/>
      <c r="T762" s="611" t="s">
        <v>3843</v>
      </c>
      <c r="U762" s="583"/>
    </row>
    <row r="763" spans="1:21" ht="33" customHeight="1" x14ac:dyDescent="0.2">
      <c r="A763" s="602" t="s">
        <v>2037</v>
      </c>
      <c r="B763" s="583" t="s">
        <v>586</v>
      </c>
      <c r="C763" s="589">
        <v>157</v>
      </c>
      <c r="D763" s="554" t="s">
        <v>97</v>
      </c>
      <c r="E763" s="586" t="s">
        <v>2400</v>
      </c>
      <c r="F763" s="586" t="s">
        <v>2100</v>
      </c>
      <c r="G763" s="554"/>
      <c r="H763" s="587" t="s">
        <v>1530</v>
      </c>
      <c r="I763" s="587" t="s">
        <v>426</v>
      </c>
      <c r="J763" s="583"/>
      <c r="K763" s="554" t="s">
        <v>2483</v>
      </c>
      <c r="L763" s="554" t="s">
        <v>90</v>
      </c>
      <c r="M763" s="583" t="s">
        <v>2044</v>
      </c>
      <c r="N763" s="583" t="s">
        <v>2993</v>
      </c>
      <c r="O763" s="583" t="s">
        <v>462</v>
      </c>
      <c r="P763" s="748"/>
      <c r="Q763" s="583" t="s">
        <v>365</v>
      </c>
      <c r="R763" s="611">
        <v>1</v>
      </c>
      <c r="S763" s="583"/>
      <c r="T763" s="611" t="s">
        <v>3843</v>
      </c>
      <c r="U763" s="583"/>
    </row>
    <row r="764" spans="1:21" ht="33" customHeight="1" x14ac:dyDescent="0.2">
      <c r="A764" s="602" t="s">
        <v>2037</v>
      </c>
      <c r="B764" s="583" t="s">
        <v>586</v>
      </c>
      <c r="C764" s="589">
        <v>157</v>
      </c>
      <c r="D764" s="554" t="s">
        <v>97</v>
      </c>
      <c r="E764" s="586" t="s">
        <v>2401</v>
      </c>
      <c r="F764" s="586" t="s">
        <v>2100</v>
      </c>
      <c r="G764" s="554"/>
      <c r="H764" s="587" t="s">
        <v>1530</v>
      </c>
      <c r="I764" s="587" t="s">
        <v>426</v>
      </c>
      <c r="J764" s="583"/>
      <c r="K764" s="554" t="s">
        <v>2484</v>
      </c>
      <c r="L764" s="554" t="s">
        <v>90</v>
      </c>
      <c r="M764" s="583" t="s">
        <v>2044</v>
      </c>
      <c r="N764" s="583" t="s">
        <v>2993</v>
      </c>
      <c r="O764" s="583" t="s">
        <v>462</v>
      </c>
      <c r="P764" s="748"/>
      <c r="Q764" s="583" t="s">
        <v>365</v>
      </c>
      <c r="R764" s="611">
        <v>1</v>
      </c>
      <c r="S764" s="583"/>
      <c r="T764" s="611" t="s">
        <v>3843</v>
      </c>
      <c r="U764" s="583"/>
    </row>
    <row r="765" spans="1:21" ht="33" customHeight="1" x14ac:dyDescent="0.2">
      <c r="A765" s="602" t="s">
        <v>2046</v>
      </c>
      <c r="B765" s="583" t="s">
        <v>586</v>
      </c>
      <c r="C765" s="589">
        <v>157</v>
      </c>
      <c r="D765" s="554" t="s">
        <v>97</v>
      </c>
      <c r="E765" s="586" t="s">
        <v>2402</v>
      </c>
      <c r="F765" s="586" t="s">
        <v>2100</v>
      </c>
      <c r="G765" s="554" t="s">
        <v>3279</v>
      </c>
      <c r="H765" s="587"/>
      <c r="I765" s="587" t="s">
        <v>426</v>
      </c>
      <c r="J765" s="583"/>
      <c r="K765" s="554" t="s">
        <v>2485</v>
      </c>
      <c r="L765" s="554" t="s">
        <v>2486</v>
      </c>
      <c r="M765" s="583" t="s">
        <v>2044</v>
      </c>
      <c r="N765" s="583" t="s">
        <v>2993</v>
      </c>
      <c r="O765" s="583" t="s">
        <v>462</v>
      </c>
      <c r="P765" s="748"/>
      <c r="Q765" s="583" t="s">
        <v>365</v>
      </c>
      <c r="R765" s="611">
        <v>1</v>
      </c>
      <c r="S765" s="583"/>
      <c r="T765" s="611" t="s">
        <v>3843</v>
      </c>
      <c r="U765" s="583"/>
    </row>
    <row r="766" spans="1:21" ht="33" customHeight="1" x14ac:dyDescent="0.2">
      <c r="A766" s="602" t="s">
        <v>2046</v>
      </c>
      <c r="B766" s="583" t="s">
        <v>586</v>
      </c>
      <c r="C766" s="589">
        <v>157</v>
      </c>
      <c r="D766" s="554" t="s">
        <v>97</v>
      </c>
      <c r="E766" s="586" t="s">
        <v>2403</v>
      </c>
      <c r="F766" s="586" t="s">
        <v>2100</v>
      </c>
      <c r="G766" s="554" t="s">
        <v>3279</v>
      </c>
      <c r="H766" s="587"/>
      <c r="I766" s="587" t="s">
        <v>426</v>
      </c>
      <c r="J766" s="583"/>
      <c r="K766" s="554" t="s">
        <v>2487</v>
      </c>
      <c r="L766" s="554" t="s">
        <v>2486</v>
      </c>
      <c r="M766" s="583" t="s">
        <v>2044</v>
      </c>
      <c r="N766" s="583" t="s">
        <v>2993</v>
      </c>
      <c r="O766" s="583" t="s">
        <v>462</v>
      </c>
      <c r="P766" s="748"/>
      <c r="Q766" s="583" t="s">
        <v>365</v>
      </c>
      <c r="R766" s="611">
        <v>1</v>
      </c>
      <c r="S766" s="583"/>
      <c r="T766" s="611" t="s">
        <v>3843</v>
      </c>
      <c r="U766" s="583"/>
    </row>
    <row r="767" spans="1:21" ht="33" customHeight="1" x14ac:dyDescent="0.2">
      <c r="A767" s="602" t="s">
        <v>2046</v>
      </c>
      <c r="B767" s="583" t="s">
        <v>586</v>
      </c>
      <c r="C767" s="589">
        <v>157</v>
      </c>
      <c r="D767" s="554" t="s">
        <v>97</v>
      </c>
      <c r="E767" s="586" t="s">
        <v>2404</v>
      </c>
      <c r="F767" s="586" t="s">
        <v>2100</v>
      </c>
      <c r="G767" s="554" t="s">
        <v>3170</v>
      </c>
      <c r="H767" s="587"/>
      <c r="I767" s="587" t="s">
        <v>426</v>
      </c>
      <c r="J767" s="583"/>
      <c r="K767" s="554" t="s">
        <v>2488</v>
      </c>
      <c r="L767" s="554" t="s">
        <v>402</v>
      </c>
      <c r="M767" s="583" t="s">
        <v>2044</v>
      </c>
      <c r="N767" s="583" t="s">
        <v>2993</v>
      </c>
      <c r="O767" s="583" t="s">
        <v>3280</v>
      </c>
      <c r="P767" s="748"/>
      <c r="Q767" s="583" t="s">
        <v>365</v>
      </c>
      <c r="R767" s="611">
        <v>1</v>
      </c>
      <c r="S767" s="583"/>
      <c r="T767" s="611" t="s">
        <v>3843</v>
      </c>
      <c r="U767" s="583"/>
    </row>
    <row r="768" spans="1:21" ht="33" customHeight="1" x14ac:dyDescent="0.2">
      <c r="A768" s="602" t="s">
        <v>2046</v>
      </c>
      <c r="B768" s="583" t="s">
        <v>586</v>
      </c>
      <c r="C768" s="589">
        <v>157</v>
      </c>
      <c r="D768" s="554" t="s">
        <v>97</v>
      </c>
      <c r="E768" s="586" t="s">
        <v>2405</v>
      </c>
      <c r="F768" s="586" t="s">
        <v>2100</v>
      </c>
      <c r="G768" s="554" t="s">
        <v>1528</v>
      </c>
      <c r="H768" s="587"/>
      <c r="I768" s="587" t="s">
        <v>426</v>
      </c>
      <c r="J768" s="583"/>
      <c r="K768" s="554" t="s">
        <v>2489</v>
      </c>
      <c r="L768" s="554" t="s">
        <v>2490</v>
      </c>
      <c r="M768" s="583" t="s">
        <v>2044</v>
      </c>
      <c r="N768" s="583" t="s">
        <v>2993</v>
      </c>
      <c r="O768" s="583" t="s">
        <v>462</v>
      </c>
      <c r="P768" s="748"/>
      <c r="Q768" s="583" t="s">
        <v>365</v>
      </c>
      <c r="R768" s="611">
        <v>1</v>
      </c>
      <c r="S768" s="583"/>
      <c r="T768" s="611" t="s">
        <v>3843</v>
      </c>
      <c r="U768" s="583"/>
    </row>
    <row r="769" spans="1:21" ht="33" customHeight="1" x14ac:dyDescent="0.2">
      <c r="A769" s="602" t="s">
        <v>2046</v>
      </c>
      <c r="B769" s="583" t="s">
        <v>586</v>
      </c>
      <c r="C769" s="589">
        <v>157</v>
      </c>
      <c r="D769" s="554" t="s">
        <v>97</v>
      </c>
      <c r="E769" s="586" t="s">
        <v>2406</v>
      </c>
      <c r="F769" s="586" t="s">
        <v>2100</v>
      </c>
      <c r="G769" s="554" t="s">
        <v>1336</v>
      </c>
      <c r="H769" s="587"/>
      <c r="I769" s="587" t="s">
        <v>426</v>
      </c>
      <c r="J769" s="583"/>
      <c r="K769" s="554" t="s">
        <v>2491</v>
      </c>
      <c r="L769" s="554" t="s">
        <v>2492</v>
      </c>
      <c r="M769" s="583" t="s">
        <v>2044</v>
      </c>
      <c r="N769" s="583" t="s">
        <v>2993</v>
      </c>
      <c r="O769" s="583" t="s">
        <v>2593</v>
      </c>
      <c r="P769" s="748"/>
      <c r="Q769" s="583" t="s">
        <v>365</v>
      </c>
      <c r="R769" s="611">
        <v>1</v>
      </c>
      <c r="S769" s="583"/>
      <c r="T769" s="611" t="s">
        <v>3843</v>
      </c>
      <c r="U769" s="583"/>
    </row>
    <row r="770" spans="1:21" ht="33" customHeight="1" x14ac:dyDescent="0.2">
      <c r="A770" s="602" t="s">
        <v>2046</v>
      </c>
      <c r="B770" s="583" t="s">
        <v>586</v>
      </c>
      <c r="C770" s="589">
        <v>157</v>
      </c>
      <c r="D770" s="554" t="s">
        <v>97</v>
      </c>
      <c r="E770" s="586" t="s">
        <v>2409</v>
      </c>
      <c r="F770" s="586" t="s">
        <v>2100</v>
      </c>
      <c r="G770" s="554" t="s">
        <v>2099</v>
      </c>
      <c r="H770" s="587"/>
      <c r="I770" s="587" t="s">
        <v>426</v>
      </c>
      <c r="J770" s="583"/>
      <c r="K770" s="554" t="s">
        <v>2493</v>
      </c>
      <c r="L770" s="554" t="s">
        <v>2494</v>
      </c>
      <c r="M770" s="583" t="s">
        <v>2044</v>
      </c>
      <c r="N770" s="583" t="s">
        <v>2993</v>
      </c>
      <c r="O770" s="583" t="s">
        <v>462</v>
      </c>
      <c r="P770" s="748"/>
      <c r="Q770" s="583" t="s">
        <v>365</v>
      </c>
      <c r="R770" s="611">
        <v>1</v>
      </c>
      <c r="S770" s="583"/>
      <c r="T770" s="611" t="s">
        <v>3843</v>
      </c>
      <c r="U770" s="583"/>
    </row>
    <row r="771" spans="1:21" ht="33" customHeight="1" x14ac:dyDescent="0.2">
      <c r="A771" s="602" t="s">
        <v>2046</v>
      </c>
      <c r="B771" s="583" t="s">
        <v>586</v>
      </c>
      <c r="C771" s="589">
        <v>157</v>
      </c>
      <c r="D771" s="554" t="s">
        <v>97</v>
      </c>
      <c r="E771" s="586" t="s">
        <v>2410</v>
      </c>
      <c r="F771" s="586" t="s">
        <v>2100</v>
      </c>
      <c r="G771" s="554" t="s">
        <v>343</v>
      </c>
      <c r="H771" s="587"/>
      <c r="I771" s="587" t="s">
        <v>426</v>
      </c>
      <c r="J771" s="583"/>
      <c r="K771" s="554" t="s">
        <v>2495</v>
      </c>
      <c r="L771" s="554" t="s">
        <v>2112</v>
      </c>
      <c r="M771" s="583" t="s">
        <v>2044</v>
      </c>
      <c r="N771" s="583" t="s">
        <v>2993</v>
      </c>
      <c r="O771" s="583" t="s">
        <v>3281</v>
      </c>
      <c r="P771" s="748"/>
      <c r="Q771" s="583" t="s">
        <v>365</v>
      </c>
      <c r="R771" s="611">
        <v>1</v>
      </c>
      <c r="S771" s="583"/>
      <c r="T771" s="611" t="s">
        <v>3843</v>
      </c>
      <c r="U771" s="583"/>
    </row>
    <row r="772" spans="1:21" ht="33" customHeight="1" x14ac:dyDescent="0.2">
      <c r="A772" s="602" t="s">
        <v>2045</v>
      </c>
      <c r="B772" s="583" t="s">
        <v>586</v>
      </c>
      <c r="C772" s="589">
        <v>157</v>
      </c>
      <c r="D772" s="554" t="s">
        <v>97</v>
      </c>
      <c r="E772" s="586" t="s">
        <v>2411</v>
      </c>
      <c r="F772" s="586" t="s">
        <v>349</v>
      </c>
      <c r="G772" s="554" t="s">
        <v>581</v>
      </c>
      <c r="H772" s="587"/>
      <c r="I772" s="587" t="s">
        <v>426</v>
      </c>
      <c r="J772" s="583"/>
      <c r="K772" s="554" t="s">
        <v>2496</v>
      </c>
      <c r="L772" s="554" t="s">
        <v>2497</v>
      </c>
      <c r="M772" s="583" t="s">
        <v>2044</v>
      </c>
      <c r="N772" s="583" t="s">
        <v>2993</v>
      </c>
      <c r="O772" s="583" t="s">
        <v>3281</v>
      </c>
      <c r="P772" s="748"/>
      <c r="Q772" s="583" t="s">
        <v>365</v>
      </c>
      <c r="R772" s="611">
        <v>1</v>
      </c>
      <c r="S772" s="583"/>
      <c r="T772" s="611" t="s">
        <v>3843</v>
      </c>
      <c r="U772" s="583"/>
    </row>
    <row r="773" spans="1:21" ht="33" customHeight="1" x14ac:dyDescent="0.2">
      <c r="A773" s="602" t="s">
        <v>2045</v>
      </c>
      <c r="B773" s="583" t="s">
        <v>586</v>
      </c>
      <c r="C773" s="589">
        <v>157</v>
      </c>
      <c r="D773" s="554" t="s">
        <v>97</v>
      </c>
      <c r="E773" s="586" t="s">
        <v>2412</v>
      </c>
      <c r="F773" s="586" t="s">
        <v>349</v>
      </c>
      <c r="G773" s="554" t="s">
        <v>1527</v>
      </c>
      <c r="H773" s="587"/>
      <c r="I773" s="587" t="s">
        <v>426</v>
      </c>
      <c r="J773" s="583"/>
      <c r="K773" s="554" t="s">
        <v>2498</v>
      </c>
      <c r="L773" s="554" t="s">
        <v>2112</v>
      </c>
      <c r="M773" s="583" t="s">
        <v>2044</v>
      </c>
      <c r="N773" s="583" t="s">
        <v>2993</v>
      </c>
      <c r="O773" s="583" t="s">
        <v>462</v>
      </c>
      <c r="P773" s="748"/>
      <c r="Q773" s="583" t="s">
        <v>365</v>
      </c>
      <c r="R773" s="611">
        <v>1</v>
      </c>
      <c r="S773" s="583"/>
      <c r="T773" s="611" t="s">
        <v>3843</v>
      </c>
      <c r="U773" s="583"/>
    </row>
    <row r="774" spans="1:21" ht="33" customHeight="1" x14ac:dyDescent="0.2">
      <c r="A774" s="602" t="s">
        <v>2045</v>
      </c>
      <c r="B774" s="583" t="s">
        <v>586</v>
      </c>
      <c r="C774" s="589">
        <v>157</v>
      </c>
      <c r="D774" s="554" t="s">
        <v>97</v>
      </c>
      <c r="E774" s="586" t="s">
        <v>2413</v>
      </c>
      <c r="F774" s="586" t="s">
        <v>349</v>
      </c>
      <c r="G774" s="554" t="s">
        <v>1527</v>
      </c>
      <c r="H774" s="587"/>
      <c r="I774" s="587" t="s">
        <v>426</v>
      </c>
      <c r="J774" s="583"/>
      <c r="K774" s="554" t="s">
        <v>2499</v>
      </c>
      <c r="L774" s="554" t="s">
        <v>2112</v>
      </c>
      <c r="M774" s="583" t="s">
        <v>2044</v>
      </c>
      <c r="N774" s="583" t="s">
        <v>2993</v>
      </c>
      <c r="O774" s="583" t="s">
        <v>462</v>
      </c>
      <c r="P774" s="748"/>
      <c r="Q774" s="583" t="s">
        <v>365</v>
      </c>
      <c r="R774" s="611">
        <v>1</v>
      </c>
      <c r="S774" s="583"/>
      <c r="T774" s="611" t="s">
        <v>3843</v>
      </c>
      <c r="U774" s="583"/>
    </row>
    <row r="775" spans="1:21" ht="33" customHeight="1" x14ac:dyDescent="0.2">
      <c r="A775" s="602" t="s">
        <v>2045</v>
      </c>
      <c r="B775" s="583" t="s">
        <v>586</v>
      </c>
      <c r="C775" s="589">
        <v>157</v>
      </c>
      <c r="D775" s="554" t="s">
        <v>97</v>
      </c>
      <c r="E775" s="586" t="s">
        <v>2414</v>
      </c>
      <c r="F775" s="586" t="s">
        <v>349</v>
      </c>
      <c r="G775" s="554" t="s">
        <v>1528</v>
      </c>
      <c r="H775" s="587"/>
      <c r="I775" s="587" t="s">
        <v>426</v>
      </c>
      <c r="J775" s="583"/>
      <c r="K775" s="554" t="s">
        <v>2500</v>
      </c>
      <c r="L775" s="554" t="s">
        <v>2117</v>
      </c>
      <c r="M775" s="583" t="s">
        <v>2044</v>
      </c>
      <c r="N775" s="583" t="s">
        <v>2993</v>
      </c>
      <c r="O775" s="583" t="s">
        <v>462</v>
      </c>
      <c r="P775" s="748"/>
      <c r="Q775" s="583" t="s">
        <v>365</v>
      </c>
      <c r="R775" s="611">
        <v>1</v>
      </c>
      <c r="S775" s="583"/>
      <c r="T775" s="611" t="s">
        <v>3843</v>
      </c>
      <c r="U775" s="583"/>
    </row>
    <row r="776" spans="1:21" ht="33" customHeight="1" x14ac:dyDescent="0.2">
      <c r="A776" s="583" t="s">
        <v>2179</v>
      </c>
      <c r="B776" s="583" t="s">
        <v>586</v>
      </c>
      <c r="C776" s="589">
        <v>157</v>
      </c>
      <c r="D776" s="554" t="s">
        <v>97</v>
      </c>
      <c r="E776" s="586" t="s">
        <v>2415</v>
      </c>
      <c r="F776" s="586" t="s">
        <v>349</v>
      </c>
      <c r="G776" s="554" t="s">
        <v>581</v>
      </c>
      <c r="H776" s="587"/>
      <c r="I776" s="554" t="s">
        <v>426</v>
      </c>
      <c r="J776" s="583"/>
      <c r="K776" s="554" t="s">
        <v>2501</v>
      </c>
      <c r="L776" s="554" t="s">
        <v>1097</v>
      </c>
      <c r="M776" s="583" t="s">
        <v>2044</v>
      </c>
      <c r="N776" s="583" t="s">
        <v>2993</v>
      </c>
      <c r="O776" s="583" t="s">
        <v>462</v>
      </c>
      <c r="P776" s="748"/>
      <c r="Q776" s="583" t="s">
        <v>365</v>
      </c>
      <c r="R776" s="611">
        <v>1</v>
      </c>
      <c r="S776" s="583"/>
      <c r="T776" s="611" t="s">
        <v>3843</v>
      </c>
      <c r="U776" s="583"/>
    </row>
    <row r="777" spans="1:21" ht="33" customHeight="1" x14ac:dyDescent="0.2">
      <c r="A777" s="602" t="s">
        <v>2049</v>
      </c>
      <c r="B777" s="583" t="s">
        <v>586</v>
      </c>
      <c r="C777" s="589">
        <v>157</v>
      </c>
      <c r="D777" s="554" t="s">
        <v>97</v>
      </c>
      <c r="E777" s="586" t="s">
        <v>2416</v>
      </c>
      <c r="F777" s="586" t="s">
        <v>353</v>
      </c>
      <c r="G777" s="554"/>
      <c r="H777" s="554" t="s">
        <v>1863</v>
      </c>
      <c r="I777" s="587" t="s">
        <v>426</v>
      </c>
      <c r="J777" s="583"/>
      <c r="K777" s="554" t="s">
        <v>421</v>
      </c>
      <c r="L777" s="554" t="s">
        <v>2117</v>
      </c>
      <c r="M777" s="583" t="s">
        <v>2044</v>
      </c>
      <c r="N777" s="583" t="s">
        <v>2993</v>
      </c>
      <c r="O777" s="583" t="s">
        <v>462</v>
      </c>
      <c r="P777" s="748"/>
      <c r="Q777" s="583" t="s">
        <v>365</v>
      </c>
      <c r="R777" s="611">
        <v>1</v>
      </c>
      <c r="S777" s="583"/>
      <c r="T777" s="611" t="s">
        <v>3843</v>
      </c>
      <c r="U777" s="583"/>
    </row>
    <row r="778" spans="1:21" ht="33" customHeight="1" x14ac:dyDescent="0.2">
      <c r="A778" s="594"/>
      <c r="B778" s="583" t="s">
        <v>586</v>
      </c>
      <c r="C778" s="589">
        <v>157</v>
      </c>
      <c r="D778" s="554" t="s">
        <v>97</v>
      </c>
      <c r="E778" s="586" t="s">
        <v>2418</v>
      </c>
      <c r="F778" s="586" t="s">
        <v>346</v>
      </c>
      <c r="G778" s="554" t="s">
        <v>3282</v>
      </c>
      <c r="H778" s="587"/>
      <c r="I778" s="587" t="s">
        <v>426</v>
      </c>
      <c r="J778" s="583"/>
      <c r="K778" s="554" t="s">
        <v>2502</v>
      </c>
      <c r="L778" s="554" t="s">
        <v>2503</v>
      </c>
      <c r="M778" s="583" t="s">
        <v>2044</v>
      </c>
      <c r="N778" s="583" t="s">
        <v>2993</v>
      </c>
      <c r="O778" s="583" t="s">
        <v>2594</v>
      </c>
      <c r="P778" s="583"/>
      <c r="Q778" s="583"/>
      <c r="R778" s="611">
        <v>1</v>
      </c>
      <c r="S778" s="583"/>
      <c r="T778" s="611" t="s">
        <v>3843</v>
      </c>
      <c r="U778" s="583"/>
    </row>
    <row r="779" spans="1:21" ht="33" customHeight="1" x14ac:dyDescent="0.2">
      <c r="A779" s="594"/>
      <c r="B779" s="583" t="s">
        <v>586</v>
      </c>
      <c r="C779" s="589">
        <v>157</v>
      </c>
      <c r="D779" s="554" t="s">
        <v>97</v>
      </c>
      <c r="E779" s="586" t="s">
        <v>2419</v>
      </c>
      <c r="F779" s="586" t="s">
        <v>346</v>
      </c>
      <c r="G779" s="554" t="s">
        <v>1861</v>
      </c>
      <c r="H779" s="587"/>
      <c r="I779" s="587" t="s">
        <v>426</v>
      </c>
      <c r="J779" s="583"/>
      <c r="K779" s="554" t="s">
        <v>2504</v>
      </c>
      <c r="L779" s="554" t="s">
        <v>2505</v>
      </c>
      <c r="M779" s="583" t="s">
        <v>2044</v>
      </c>
      <c r="N779" s="583" t="s">
        <v>2993</v>
      </c>
      <c r="O779" s="583" t="s">
        <v>462</v>
      </c>
      <c r="P779" s="583"/>
      <c r="Q779" s="583"/>
      <c r="R779" s="611">
        <v>1</v>
      </c>
      <c r="S779" s="583"/>
      <c r="T779" s="611" t="s">
        <v>3843</v>
      </c>
      <c r="U779" s="583"/>
    </row>
    <row r="780" spans="1:21" ht="33" customHeight="1" x14ac:dyDescent="0.2">
      <c r="A780" s="594"/>
      <c r="B780" s="583" t="s">
        <v>586</v>
      </c>
      <c r="C780" s="589">
        <v>157</v>
      </c>
      <c r="D780" s="554" t="s">
        <v>97</v>
      </c>
      <c r="E780" s="586" t="s">
        <v>2420</v>
      </c>
      <c r="F780" s="586" t="s">
        <v>346</v>
      </c>
      <c r="G780" s="554" t="s">
        <v>1861</v>
      </c>
      <c r="H780" s="587"/>
      <c r="I780" s="587" t="s">
        <v>426</v>
      </c>
      <c r="J780" s="583"/>
      <c r="K780" s="554" t="s">
        <v>2506</v>
      </c>
      <c r="L780" s="554" t="s">
        <v>2507</v>
      </c>
      <c r="M780" s="583" t="s">
        <v>2044</v>
      </c>
      <c r="N780" s="583" t="s">
        <v>2993</v>
      </c>
      <c r="O780" s="583" t="s">
        <v>462</v>
      </c>
      <c r="P780" s="583"/>
      <c r="Q780" s="583"/>
      <c r="R780" s="611">
        <v>1</v>
      </c>
      <c r="S780" s="583"/>
      <c r="T780" s="611" t="s">
        <v>3843</v>
      </c>
      <c r="U780" s="583"/>
    </row>
    <row r="781" spans="1:21" ht="33" customHeight="1" x14ac:dyDescent="0.2">
      <c r="A781" s="594"/>
      <c r="B781" s="583" t="s">
        <v>586</v>
      </c>
      <c r="C781" s="589">
        <v>157</v>
      </c>
      <c r="D781" s="554" t="s">
        <v>97</v>
      </c>
      <c r="E781" s="586" t="s">
        <v>2421</v>
      </c>
      <c r="F781" s="586" t="s">
        <v>346</v>
      </c>
      <c r="G781" s="554" t="s">
        <v>2102</v>
      </c>
      <c r="H781" s="587"/>
      <c r="I781" s="587" t="s">
        <v>426</v>
      </c>
      <c r="J781" s="583"/>
      <c r="K781" s="554" t="s">
        <v>2508</v>
      </c>
      <c r="L781" s="554" t="s">
        <v>2509</v>
      </c>
      <c r="M781" s="583" t="s">
        <v>704</v>
      </c>
      <c r="N781" s="583" t="s">
        <v>2993</v>
      </c>
      <c r="O781" s="583" t="s">
        <v>462</v>
      </c>
      <c r="P781" s="583"/>
      <c r="Q781" s="583"/>
      <c r="R781" s="611">
        <v>1</v>
      </c>
      <c r="S781" s="583"/>
      <c r="T781" s="611" t="s">
        <v>3843</v>
      </c>
      <c r="U781" s="583"/>
    </row>
    <row r="782" spans="1:21" ht="33" customHeight="1" x14ac:dyDescent="0.2">
      <c r="A782" s="594"/>
      <c r="B782" s="583" t="s">
        <v>586</v>
      </c>
      <c r="C782" s="589">
        <v>157</v>
      </c>
      <c r="D782" s="554" t="s">
        <v>97</v>
      </c>
      <c r="E782" s="586" t="s">
        <v>2422</v>
      </c>
      <c r="F782" s="586" t="s">
        <v>346</v>
      </c>
      <c r="G782" s="554" t="s">
        <v>2102</v>
      </c>
      <c r="H782" s="587"/>
      <c r="I782" s="587" t="s">
        <v>426</v>
      </c>
      <c r="J782" s="583"/>
      <c r="K782" s="554" t="s">
        <v>2510</v>
      </c>
      <c r="L782" s="554" t="s">
        <v>2511</v>
      </c>
      <c r="M782" s="583" t="s">
        <v>704</v>
      </c>
      <c r="N782" s="583" t="s">
        <v>2993</v>
      </c>
      <c r="O782" s="583" t="s">
        <v>462</v>
      </c>
      <c r="P782" s="583"/>
      <c r="Q782" s="583"/>
      <c r="R782" s="611">
        <v>1</v>
      </c>
      <c r="S782" s="583"/>
      <c r="T782" s="611" t="s">
        <v>3843</v>
      </c>
      <c r="U782" s="583"/>
    </row>
    <row r="783" spans="1:21" ht="33" customHeight="1" x14ac:dyDescent="0.2">
      <c r="A783" s="590"/>
      <c r="B783" s="583" t="s">
        <v>365</v>
      </c>
      <c r="C783" s="589">
        <v>157</v>
      </c>
      <c r="D783" s="554" t="s">
        <v>97</v>
      </c>
      <c r="E783" s="586" t="s">
        <v>2423</v>
      </c>
      <c r="F783" s="586" t="s">
        <v>346</v>
      </c>
      <c r="G783" s="554" t="s">
        <v>2102</v>
      </c>
      <c r="H783" s="587"/>
      <c r="I783" s="587" t="s">
        <v>426</v>
      </c>
      <c r="J783" s="583"/>
      <c r="K783" s="554" t="s">
        <v>2512</v>
      </c>
      <c r="L783" s="554" t="s">
        <v>2513</v>
      </c>
      <c r="M783" s="583" t="s">
        <v>2044</v>
      </c>
      <c r="N783" s="583" t="s">
        <v>2993</v>
      </c>
      <c r="O783" s="583" t="s">
        <v>3033</v>
      </c>
      <c r="P783" s="748"/>
      <c r="Q783" s="583" t="s">
        <v>365</v>
      </c>
      <c r="R783" s="611">
        <v>1</v>
      </c>
      <c r="S783" s="583"/>
      <c r="T783" s="611" t="s">
        <v>3843</v>
      </c>
      <c r="U783" s="583"/>
    </row>
    <row r="784" spans="1:21" ht="33" customHeight="1" x14ac:dyDescent="0.2">
      <c r="A784" s="583" t="s">
        <v>2047</v>
      </c>
      <c r="B784" s="583" t="s">
        <v>586</v>
      </c>
      <c r="C784" s="589">
        <v>157</v>
      </c>
      <c r="D784" s="554" t="s">
        <v>97</v>
      </c>
      <c r="E784" s="586" t="s">
        <v>2424</v>
      </c>
      <c r="F784" s="586" t="s">
        <v>2100</v>
      </c>
      <c r="G784" s="554" t="s">
        <v>2102</v>
      </c>
      <c r="H784" s="587"/>
      <c r="I784" s="587" t="s">
        <v>426</v>
      </c>
      <c r="J784" s="583"/>
      <c r="K784" s="554" t="s">
        <v>2514</v>
      </c>
      <c r="L784" s="554" t="s">
        <v>2515</v>
      </c>
      <c r="M784" s="583" t="s">
        <v>2044</v>
      </c>
      <c r="N784" s="583" t="s">
        <v>2993</v>
      </c>
      <c r="O784" s="583" t="s">
        <v>462</v>
      </c>
      <c r="P784" s="748"/>
      <c r="Q784" s="583" t="s">
        <v>365</v>
      </c>
      <c r="R784" s="611">
        <v>1</v>
      </c>
      <c r="S784" s="583"/>
      <c r="T784" s="611" t="s">
        <v>3843</v>
      </c>
      <c r="U784" s="583"/>
    </row>
    <row r="785" spans="1:21" ht="33" customHeight="1" x14ac:dyDescent="0.2">
      <c r="A785" s="583" t="s">
        <v>2047</v>
      </c>
      <c r="B785" s="583" t="s">
        <v>586</v>
      </c>
      <c r="C785" s="589">
        <v>157</v>
      </c>
      <c r="D785" s="554" t="s">
        <v>97</v>
      </c>
      <c r="E785" s="586" t="s">
        <v>2425</v>
      </c>
      <c r="F785" s="586" t="s">
        <v>2100</v>
      </c>
      <c r="G785" s="554" t="s">
        <v>2102</v>
      </c>
      <c r="H785" s="587"/>
      <c r="I785" s="587" t="s">
        <v>426</v>
      </c>
      <c r="J785" s="583"/>
      <c r="K785" s="554" t="s">
        <v>2516</v>
      </c>
      <c r="L785" s="554" t="s">
        <v>2517</v>
      </c>
      <c r="M785" s="583" t="s">
        <v>2044</v>
      </c>
      <c r="N785" s="583" t="s">
        <v>2993</v>
      </c>
      <c r="O785" s="583" t="s">
        <v>462</v>
      </c>
      <c r="P785" s="748"/>
      <c r="Q785" s="583" t="s">
        <v>365</v>
      </c>
      <c r="R785" s="611">
        <v>1</v>
      </c>
      <c r="S785" s="583"/>
      <c r="T785" s="611" t="s">
        <v>3843</v>
      </c>
      <c r="U785" s="583"/>
    </row>
    <row r="786" spans="1:21" ht="33" customHeight="1" x14ac:dyDescent="0.2">
      <c r="A786" s="583" t="s">
        <v>2047</v>
      </c>
      <c r="B786" s="583" t="s">
        <v>586</v>
      </c>
      <c r="C786" s="589">
        <v>157</v>
      </c>
      <c r="D786" s="554" t="s">
        <v>97</v>
      </c>
      <c r="E786" s="586" t="s">
        <v>2426</v>
      </c>
      <c r="F786" s="586" t="s">
        <v>2100</v>
      </c>
      <c r="G786" s="554" t="s">
        <v>1859</v>
      </c>
      <c r="H786" s="587"/>
      <c r="I786" s="587" t="s">
        <v>426</v>
      </c>
      <c r="J786" s="583"/>
      <c r="K786" s="554" t="s">
        <v>2518</v>
      </c>
      <c r="L786" s="554" t="s">
        <v>2517</v>
      </c>
      <c r="M786" s="583" t="s">
        <v>2044</v>
      </c>
      <c r="N786" s="583" t="s">
        <v>2993</v>
      </c>
      <c r="O786" s="583" t="s">
        <v>2595</v>
      </c>
      <c r="P786" s="748"/>
      <c r="Q786" s="583" t="s">
        <v>365</v>
      </c>
      <c r="R786" s="611">
        <v>1</v>
      </c>
      <c r="S786" s="583"/>
      <c r="T786" s="611" t="s">
        <v>3843</v>
      </c>
      <c r="U786" s="583"/>
    </row>
    <row r="787" spans="1:21" ht="33" customHeight="1" x14ac:dyDescent="0.2">
      <c r="A787" s="594"/>
      <c r="B787" s="583" t="s">
        <v>586</v>
      </c>
      <c r="C787" s="589">
        <v>157</v>
      </c>
      <c r="D787" s="554" t="s">
        <v>97</v>
      </c>
      <c r="E787" s="586" t="s">
        <v>2427</v>
      </c>
      <c r="F787" s="586" t="s">
        <v>346</v>
      </c>
      <c r="G787" s="554" t="s">
        <v>1859</v>
      </c>
      <c r="H787" s="587"/>
      <c r="I787" s="587" t="s">
        <v>426</v>
      </c>
      <c r="J787" s="583"/>
      <c r="K787" s="554" t="s">
        <v>2519</v>
      </c>
      <c r="L787" s="554" t="s">
        <v>2520</v>
      </c>
      <c r="M787" s="583" t="s">
        <v>704</v>
      </c>
      <c r="N787" s="583" t="s">
        <v>365</v>
      </c>
      <c r="O787" s="583" t="s">
        <v>3075</v>
      </c>
      <c r="P787" s="611" t="s">
        <v>3973</v>
      </c>
      <c r="Q787" s="583" t="s">
        <v>3974</v>
      </c>
      <c r="R787" s="611">
        <v>2</v>
      </c>
      <c r="S787" s="583"/>
      <c r="T787" s="611" t="s">
        <v>3843</v>
      </c>
      <c r="U787" s="583"/>
    </row>
    <row r="788" spans="1:21" ht="33" customHeight="1" x14ac:dyDescent="0.2">
      <c r="A788" s="583" t="s">
        <v>2047</v>
      </c>
      <c r="B788" s="583" t="s">
        <v>586</v>
      </c>
      <c r="C788" s="589">
        <v>157</v>
      </c>
      <c r="D788" s="554" t="s">
        <v>97</v>
      </c>
      <c r="E788" s="586" t="s">
        <v>2428</v>
      </c>
      <c r="F788" s="586" t="s">
        <v>2100</v>
      </c>
      <c r="G788" s="554" t="s">
        <v>1859</v>
      </c>
      <c r="H788" s="587"/>
      <c r="I788" s="587" t="s">
        <v>426</v>
      </c>
      <c r="J788" s="583"/>
      <c r="K788" s="554" t="s">
        <v>2521</v>
      </c>
      <c r="L788" s="554" t="s">
        <v>2522</v>
      </c>
      <c r="M788" s="583" t="s">
        <v>2044</v>
      </c>
      <c r="N788" s="583" t="s">
        <v>2993</v>
      </c>
      <c r="O788" s="583" t="s">
        <v>462</v>
      </c>
      <c r="P788" s="748"/>
      <c r="Q788" s="583" t="s">
        <v>365</v>
      </c>
      <c r="R788" s="611">
        <v>1</v>
      </c>
      <c r="S788" s="583"/>
      <c r="T788" s="611" t="s">
        <v>3843</v>
      </c>
      <c r="U788" s="583"/>
    </row>
    <row r="789" spans="1:21" ht="33" customHeight="1" x14ac:dyDescent="0.2">
      <c r="A789" s="594"/>
      <c r="B789" s="583" t="s">
        <v>586</v>
      </c>
      <c r="C789" s="589">
        <v>157</v>
      </c>
      <c r="D789" s="554" t="s">
        <v>97</v>
      </c>
      <c r="E789" s="586" t="s">
        <v>2429</v>
      </c>
      <c r="F789" s="586" t="s">
        <v>346</v>
      </c>
      <c r="G789" s="554" t="s">
        <v>3283</v>
      </c>
      <c r="H789" s="587"/>
      <c r="I789" s="587" t="s">
        <v>426</v>
      </c>
      <c r="J789" s="583"/>
      <c r="K789" s="554" t="s">
        <v>2523</v>
      </c>
      <c r="L789" s="554" t="s">
        <v>2524</v>
      </c>
      <c r="M789" s="583" t="s">
        <v>2044</v>
      </c>
      <c r="N789" s="583" t="s">
        <v>2993</v>
      </c>
      <c r="O789" s="583" t="s">
        <v>462</v>
      </c>
      <c r="P789" s="583"/>
      <c r="Q789" s="583"/>
      <c r="R789" s="611">
        <v>1</v>
      </c>
      <c r="S789" s="583"/>
      <c r="T789" s="611" t="s">
        <v>3843</v>
      </c>
      <c r="U789" s="583"/>
    </row>
    <row r="790" spans="1:21" ht="33" customHeight="1" x14ac:dyDescent="0.2">
      <c r="A790" s="583" t="s">
        <v>2047</v>
      </c>
      <c r="B790" s="583" t="s">
        <v>586</v>
      </c>
      <c r="C790" s="589">
        <v>157</v>
      </c>
      <c r="D790" s="554" t="s">
        <v>97</v>
      </c>
      <c r="E790" s="586" t="s">
        <v>2430</v>
      </c>
      <c r="F790" s="586" t="s">
        <v>353</v>
      </c>
      <c r="G790" s="554" t="s">
        <v>1066</v>
      </c>
      <c r="H790" s="587"/>
      <c r="I790" s="587" t="s">
        <v>426</v>
      </c>
      <c r="J790" s="583"/>
      <c r="K790" s="554" t="s">
        <v>2525</v>
      </c>
      <c r="L790" s="554" t="s">
        <v>2526</v>
      </c>
      <c r="M790" s="583" t="s">
        <v>2044</v>
      </c>
      <c r="N790" s="583" t="s">
        <v>2993</v>
      </c>
      <c r="O790" s="583" t="s">
        <v>462</v>
      </c>
      <c r="P790" s="748"/>
      <c r="Q790" s="583" t="s">
        <v>365</v>
      </c>
      <c r="R790" s="611">
        <v>1</v>
      </c>
      <c r="S790" s="583"/>
      <c r="T790" s="611" t="s">
        <v>3843</v>
      </c>
      <c r="U790" s="583"/>
    </row>
    <row r="791" spans="1:21" ht="33" customHeight="1" x14ac:dyDescent="0.2">
      <c r="A791" s="583" t="s">
        <v>2047</v>
      </c>
      <c r="B791" s="583" t="s">
        <v>586</v>
      </c>
      <c r="C791" s="589">
        <v>157</v>
      </c>
      <c r="D791" s="554" t="s">
        <v>97</v>
      </c>
      <c r="E791" s="586" t="s">
        <v>2431</v>
      </c>
      <c r="F791" s="586" t="s">
        <v>353</v>
      </c>
      <c r="G791" s="554" t="s">
        <v>1066</v>
      </c>
      <c r="H791" s="587"/>
      <c r="I791" s="587" t="s">
        <v>426</v>
      </c>
      <c r="J791" s="583"/>
      <c r="K791" s="554" t="s">
        <v>2527</v>
      </c>
      <c r="L791" s="554" t="s">
        <v>2526</v>
      </c>
      <c r="M791" s="583" t="s">
        <v>2044</v>
      </c>
      <c r="N791" s="583" t="s">
        <v>2993</v>
      </c>
      <c r="O791" s="583" t="s">
        <v>462</v>
      </c>
      <c r="P791" s="748"/>
      <c r="Q791" s="583" t="s">
        <v>365</v>
      </c>
      <c r="R791" s="611">
        <v>1</v>
      </c>
      <c r="S791" s="583"/>
      <c r="T791" s="611" t="s">
        <v>3843</v>
      </c>
      <c r="U791" s="583"/>
    </row>
    <row r="792" spans="1:21" ht="33" customHeight="1" x14ac:dyDescent="0.2">
      <c r="A792" s="583" t="s">
        <v>2047</v>
      </c>
      <c r="B792" s="583" t="s">
        <v>586</v>
      </c>
      <c r="C792" s="589">
        <v>157</v>
      </c>
      <c r="D792" s="554" t="s">
        <v>97</v>
      </c>
      <c r="E792" s="586" t="s">
        <v>2432</v>
      </c>
      <c r="F792" s="586" t="s">
        <v>2100</v>
      </c>
      <c r="G792" s="554" t="s">
        <v>3284</v>
      </c>
      <c r="H792" s="587"/>
      <c r="I792" s="587" t="s">
        <v>426</v>
      </c>
      <c r="J792" s="583"/>
      <c r="K792" s="554" t="s">
        <v>2528</v>
      </c>
      <c r="L792" s="554" t="s">
        <v>2529</v>
      </c>
      <c r="M792" s="583" t="s">
        <v>2044</v>
      </c>
      <c r="N792" s="583" t="s">
        <v>2993</v>
      </c>
      <c r="O792" s="583" t="s">
        <v>462</v>
      </c>
      <c r="P792" s="748"/>
      <c r="Q792" s="583" t="s">
        <v>365</v>
      </c>
      <c r="R792" s="611">
        <v>1</v>
      </c>
      <c r="S792" s="583"/>
      <c r="T792" s="611" t="s">
        <v>3843</v>
      </c>
      <c r="U792" s="583"/>
    </row>
    <row r="793" spans="1:21" ht="33" customHeight="1" x14ac:dyDescent="0.2">
      <c r="A793" s="594"/>
      <c r="B793" s="583" t="s">
        <v>586</v>
      </c>
      <c r="C793" s="589">
        <v>157</v>
      </c>
      <c r="D793" s="554" t="s">
        <v>97</v>
      </c>
      <c r="E793" s="586" t="s">
        <v>2433</v>
      </c>
      <c r="F793" s="586" t="s">
        <v>346</v>
      </c>
      <c r="G793" s="554" t="s">
        <v>1857</v>
      </c>
      <c r="H793" s="587"/>
      <c r="I793" s="587" t="s">
        <v>426</v>
      </c>
      <c r="J793" s="583"/>
      <c r="K793" s="554" t="s">
        <v>2530</v>
      </c>
      <c r="L793" s="554" t="s">
        <v>2531</v>
      </c>
      <c r="M793" s="583" t="s">
        <v>461</v>
      </c>
      <c r="N793" s="583" t="s">
        <v>2993</v>
      </c>
      <c r="O793" s="583" t="s">
        <v>462</v>
      </c>
      <c r="P793" s="748"/>
      <c r="Q793" s="583" t="s">
        <v>365</v>
      </c>
      <c r="R793" s="611">
        <v>1</v>
      </c>
      <c r="S793" s="583"/>
      <c r="T793" s="611" t="s">
        <v>3843</v>
      </c>
      <c r="U793" s="583"/>
    </row>
    <row r="794" spans="1:21" ht="33" customHeight="1" x14ac:dyDescent="0.2">
      <c r="A794" s="583" t="s">
        <v>2395</v>
      </c>
      <c r="B794" s="576" t="s">
        <v>365</v>
      </c>
      <c r="C794" s="595">
        <v>157</v>
      </c>
      <c r="D794" s="364" t="s">
        <v>97</v>
      </c>
      <c r="E794" s="596" t="s">
        <v>2434</v>
      </c>
      <c r="F794" s="365" t="s">
        <v>346</v>
      </c>
      <c r="G794" s="364" t="s">
        <v>1860</v>
      </c>
      <c r="H794" s="365"/>
      <c r="I794" s="365" t="s">
        <v>426</v>
      </c>
      <c r="J794" s="576"/>
      <c r="K794" s="364" t="s">
        <v>2532</v>
      </c>
      <c r="L794" s="364" t="s">
        <v>2533</v>
      </c>
      <c r="M794" s="590" t="s">
        <v>461</v>
      </c>
      <c r="N794" s="583" t="s">
        <v>2993</v>
      </c>
      <c r="O794" s="599" t="s">
        <v>462</v>
      </c>
      <c r="P794" s="748"/>
      <c r="Q794" s="622" t="s">
        <v>365</v>
      </c>
      <c r="R794" s="590">
        <v>1</v>
      </c>
      <c r="S794" s="622"/>
      <c r="T794" s="590" t="s">
        <v>3843</v>
      </c>
      <c r="U794" s="622"/>
    </row>
    <row r="795" spans="1:21" ht="33" customHeight="1" x14ac:dyDescent="0.2">
      <c r="A795" s="590"/>
      <c r="B795" s="583" t="s">
        <v>365</v>
      </c>
      <c r="C795" s="589">
        <v>157</v>
      </c>
      <c r="D795" s="554" t="s">
        <v>97</v>
      </c>
      <c r="E795" s="586" t="s">
        <v>2435</v>
      </c>
      <c r="F795" s="586" t="s">
        <v>346</v>
      </c>
      <c r="G795" s="554" t="s">
        <v>1857</v>
      </c>
      <c r="H795" s="587"/>
      <c r="I795" s="587" t="s">
        <v>426</v>
      </c>
      <c r="J795" s="583"/>
      <c r="K795" s="554" t="s">
        <v>2534</v>
      </c>
      <c r="L795" s="554" t="s">
        <v>2513</v>
      </c>
      <c r="M795" s="583" t="s">
        <v>704</v>
      </c>
      <c r="N795" s="583" t="s">
        <v>2993</v>
      </c>
      <c r="O795" s="583" t="s">
        <v>3285</v>
      </c>
      <c r="P795" s="748"/>
      <c r="Q795" s="583" t="s">
        <v>365</v>
      </c>
      <c r="R795" s="611">
        <v>1</v>
      </c>
      <c r="S795" s="583"/>
      <c r="T795" s="611" t="s">
        <v>3843</v>
      </c>
      <c r="U795" s="583"/>
    </row>
    <row r="796" spans="1:21" ht="33" customHeight="1" x14ac:dyDescent="0.2">
      <c r="A796" s="594"/>
      <c r="B796" s="583" t="s">
        <v>586</v>
      </c>
      <c r="C796" s="589">
        <v>157</v>
      </c>
      <c r="D796" s="554" t="s">
        <v>97</v>
      </c>
      <c r="E796" s="586" t="s">
        <v>2436</v>
      </c>
      <c r="F796" s="586" t="s">
        <v>346</v>
      </c>
      <c r="G796" s="554" t="s">
        <v>3286</v>
      </c>
      <c r="H796" s="587"/>
      <c r="I796" s="587" t="s">
        <v>426</v>
      </c>
      <c r="J796" s="583"/>
      <c r="K796" s="554" t="s">
        <v>2535</v>
      </c>
      <c r="L796" s="554" t="s">
        <v>2536</v>
      </c>
      <c r="M796" s="583" t="s">
        <v>2044</v>
      </c>
      <c r="N796" s="583" t="s">
        <v>2993</v>
      </c>
      <c r="O796" s="583" t="s">
        <v>462</v>
      </c>
      <c r="P796" s="748"/>
      <c r="Q796" s="583" t="s">
        <v>3975</v>
      </c>
      <c r="R796" s="611">
        <v>1</v>
      </c>
      <c r="S796" s="583"/>
      <c r="T796" s="611" t="s">
        <v>3843</v>
      </c>
      <c r="U796" s="583"/>
    </row>
    <row r="797" spans="1:21" ht="33" customHeight="1" x14ac:dyDescent="0.2">
      <c r="A797" s="594"/>
      <c r="B797" s="583" t="s">
        <v>586</v>
      </c>
      <c r="C797" s="589">
        <v>157</v>
      </c>
      <c r="D797" s="554" t="s">
        <v>97</v>
      </c>
      <c r="E797" s="586" t="s">
        <v>2437</v>
      </c>
      <c r="F797" s="586" t="s">
        <v>346</v>
      </c>
      <c r="G797" s="554" t="s">
        <v>728</v>
      </c>
      <c r="H797" s="587"/>
      <c r="I797" s="587" t="s">
        <v>426</v>
      </c>
      <c r="J797" s="583"/>
      <c r="K797" s="554" t="s">
        <v>2537</v>
      </c>
      <c r="L797" s="554" t="s">
        <v>2538</v>
      </c>
      <c r="M797" s="583" t="s">
        <v>704</v>
      </c>
      <c r="N797" s="583" t="s">
        <v>2993</v>
      </c>
      <c r="O797" s="583" t="s">
        <v>462</v>
      </c>
      <c r="P797" s="583"/>
      <c r="Q797" s="583"/>
      <c r="R797" s="611">
        <v>1</v>
      </c>
      <c r="S797" s="583"/>
      <c r="T797" s="611" t="s">
        <v>3843</v>
      </c>
      <c r="U797" s="583"/>
    </row>
    <row r="798" spans="1:21" ht="33" customHeight="1" x14ac:dyDescent="0.2">
      <c r="A798" s="594"/>
      <c r="B798" s="583" t="s">
        <v>586</v>
      </c>
      <c r="C798" s="589">
        <v>157</v>
      </c>
      <c r="D798" s="554" t="s">
        <v>97</v>
      </c>
      <c r="E798" s="586" t="s">
        <v>2438</v>
      </c>
      <c r="F798" s="586" t="s">
        <v>346</v>
      </c>
      <c r="G798" s="554" t="s">
        <v>1528</v>
      </c>
      <c r="H798" s="587"/>
      <c r="I798" s="587" t="s">
        <v>426</v>
      </c>
      <c r="J798" s="583"/>
      <c r="K798" s="554" t="s">
        <v>2539</v>
      </c>
      <c r="L798" s="554" t="s">
        <v>2540</v>
      </c>
      <c r="M798" s="583" t="s">
        <v>704</v>
      </c>
      <c r="N798" s="583" t="s">
        <v>2993</v>
      </c>
      <c r="O798" s="583" t="s">
        <v>462</v>
      </c>
      <c r="P798" s="583"/>
      <c r="Q798" s="583"/>
      <c r="R798" s="611">
        <v>1</v>
      </c>
      <c r="S798" s="583"/>
      <c r="T798" s="611" t="s">
        <v>3843</v>
      </c>
      <c r="U798" s="583"/>
    </row>
    <row r="799" spans="1:21" ht="33" customHeight="1" x14ac:dyDescent="0.2">
      <c r="A799" s="594"/>
      <c r="B799" s="583" t="s">
        <v>586</v>
      </c>
      <c r="C799" s="589">
        <v>157</v>
      </c>
      <c r="D799" s="554" t="s">
        <v>97</v>
      </c>
      <c r="E799" s="586" t="s">
        <v>2439</v>
      </c>
      <c r="F799" s="586" t="s">
        <v>346</v>
      </c>
      <c r="G799" s="554" t="s">
        <v>3287</v>
      </c>
      <c r="H799" s="587"/>
      <c r="I799" s="587" t="s">
        <v>426</v>
      </c>
      <c r="J799" s="583"/>
      <c r="K799" s="554" t="s">
        <v>2541</v>
      </c>
      <c r="L799" s="554" t="s">
        <v>2542</v>
      </c>
      <c r="M799" s="583" t="s">
        <v>704</v>
      </c>
      <c r="N799" s="583" t="s">
        <v>2993</v>
      </c>
      <c r="O799" s="583" t="s">
        <v>462</v>
      </c>
      <c r="P799" s="583"/>
      <c r="Q799" s="583"/>
      <c r="R799" s="611">
        <v>1</v>
      </c>
      <c r="S799" s="583"/>
      <c r="T799" s="611" t="s">
        <v>3843</v>
      </c>
      <c r="U799" s="583"/>
    </row>
    <row r="800" spans="1:21" ht="33" customHeight="1" x14ac:dyDescent="0.2">
      <c r="A800" s="594"/>
      <c r="B800" s="583" t="s">
        <v>586</v>
      </c>
      <c r="C800" s="589">
        <v>157</v>
      </c>
      <c r="D800" s="554" t="s">
        <v>97</v>
      </c>
      <c r="E800" s="586" t="s">
        <v>2440</v>
      </c>
      <c r="F800" s="586" t="s">
        <v>346</v>
      </c>
      <c r="G800" s="554" t="s">
        <v>1528</v>
      </c>
      <c r="H800" s="587"/>
      <c r="I800" s="587" t="s">
        <v>426</v>
      </c>
      <c r="J800" s="583"/>
      <c r="K800" s="554" t="s">
        <v>2543</v>
      </c>
      <c r="L800" s="554" t="s">
        <v>2544</v>
      </c>
      <c r="M800" s="583" t="s">
        <v>704</v>
      </c>
      <c r="N800" s="583" t="s">
        <v>2993</v>
      </c>
      <c r="O800" s="583" t="s">
        <v>462</v>
      </c>
      <c r="P800" s="583"/>
      <c r="Q800" s="583"/>
      <c r="R800" s="611">
        <v>1</v>
      </c>
      <c r="S800" s="583"/>
      <c r="T800" s="611" t="s">
        <v>3843</v>
      </c>
      <c r="U800" s="583"/>
    </row>
    <row r="801" spans="1:21" ht="33" customHeight="1" x14ac:dyDescent="0.2">
      <c r="A801" s="594"/>
      <c r="B801" s="583" t="s">
        <v>586</v>
      </c>
      <c r="C801" s="589">
        <v>157</v>
      </c>
      <c r="D801" s="554" t="s">
        <v>97</v>
      </c>
      <c r="E801" s="586" t="s">
        <v>2441</v>
      </c>
      <c r="F801" s="586" t="s">
        <v>346</v>
      </c>
      <c r="G801" s="554" t="s">
        <v>1528</v>
      </c>
      <c r="H801" s="587"/>
      <c r="I801" s="587" t="s">
        <v>426</v>
      </c>
      <c r="J801" s="583"/>
      <c r="K801" s="554" t="s">
        <v>2545</v>
      </c>
      <c r="L801" s="554" t="s">
        <v>2546</v>
      </c>
      <c r="M801" s="583" t="s">
        <v>704</v>
      </c>
      <c r="N801" s="583" t="s">
        <v>2993</v>
      </c>
      <c r="O801" s="583" t="s">
        <v>462</v>
      </c>
      <c r="P801" s="748"/>
      <c r="Q801" s="583" t="s">
        <v>365</v>
      </c>
      <c r="R801" s="611">
        <v>1</v>
      </c>
      <c r="S801" s="583"/>
      <c r="T801" s="611" t="s">
        <v>3843</v>
      </c>
      <c r="U801" s="583"/>
    </row>
    <row r="802" spans="1:21" ht="33" customHeight="1" x14ac:dyDescent="0.2">
      <c r="A802" s="594"/>
      <c r="B802" s="583" t="s">
        <v>586</v>
      </c>
      <c r="C802" s="589">
        <v>157</v>
      </c>
      <c r="D802" s="554" t="s">
        <v>97</v>
      </c>
      <c r="E802" s="586" t="s">
        <v>2442</v>
      </c>
      <c r="F802" s="586" t="s">
        <v>346</v>
      </c>
      <c r="G802" s="554" t="s">
        <v>3288</v>
      </c>
      <c r="H802" s="587"/>
      <c r="I802" s="587" t="s">
        <v>426</v>
      </c>
      <c r="J802" s="583"/>
      <c r="K802" s="554" t="s">
        <v>2547</v>
      </c>
      <c r="L802" s="554" t="s">
        <v>2364</v>
      </c>
      <c r="M802" s="583" t="s">
        <v>2044</v>
      </c>
      <c r="N802" s="583" t="s">
        <v>2993</v>
      </c>
      <c r="O802" s="583" t="s">
        <v>3289</v>
      </c>
      <c r="P802" s="583"/>
      <c r="Q802" s="583"/>
      <c r="R802" s="611">
        <v>1</v>
      </c>
      <c r="S802" s="583"/>
      <c r="T802" s="611" t="s">
        <v>3843</v>
      </c>
      <c r="U802" s="583"/>
    </row>
    <row r="803" spans="1:21" ht="33" customHeight="1" x14ac:dyDescent="0.2">
      <c r="A803" s="590"/>
      <c r="B803" s="583" t="s">
        <v>365</v>
      </c>
      <c r="C803" s="589">
        <v>157</v>
      </c>
      <c r="D803" s="554" t="s">
        <v>97</v>
      </c>
      <c r="E803" s="586" t="s">
        <v>2443</v>
      </c>
      <c r="F803" s="586" t="s">
        <v>346</v>
      </c>
      <c r="G803" s="554" t="s">
        <v>1653</v>
      </c>
      <c r="H803" s="587"/>
      <c r="I803" s="587" t="s">
        <v>426</v>
      </c>
      <c r="J803" s="583"/>
      <c r="K803" s="554" t="s">
        <v>2548</v>
      </c>
      <c r="L803" s="554" t="s">
        <v>2513</v>
      </c>
      <c r="M803" s="583" t="s">
        <v>2044</v>
      </c>
      <c r="N803" s="583" t="s">
        <v>2993</v>
      </c>
      <c r="O803" s="583" t="s">
        <v>3075</v>
      </c>
      <c r="P803" s="748"/>
      <c r="Q803" s="583" t="s">
        <v>365</v>
      </c>
      <c r="R803" s="611">
        <v>1</v>
      </c>
      <c r="S803" s="583"/>
      <c r="T803" s="611" t="s">
        <v>3843</v>
      </c>
      <c r="U803" s="583"/>
    </row>
    <row r="804" spans="1:21" ht="33" customHeight="1" x14ac:dyDescent="0.2">
      <c r="A804" s="594"/>
      <c r="B804" s="583" t="s">
        <v>586</v>
      </c>
      <c r="C804" s="589">
        <v>157</v>
      </c>
      <c r="D804" s="554" t="s">
        <v>97</v>
      </c>
      <c r="E804" s="586" t="s">
        <v>2444</v>
      </c>
      <c r="F804" s="586" t="s">
        <v>346</v>
      </c>
      <c r="G804" s="554" t="s">
        <v>1653</v>
      </c>
      <c r="H804" s="587"/>
      <c r="I804" s="587" t="s">
        <v>426</v>
      </c>
      <c r="J804" s="583"/>
      <c r="K804" s="554" t="s">
        <v>2549</v>
      </c>
      <c r="L804" s="554" t="s">
        <v>2550</v>
      </c>
      <c r="M804" s="583" t="s">
        <v>2044</v>
      </c>
      <c r="N804" s="583" t="s">
        <v>2993</v>
      </c>
      <c r="O804" s="583" t="s">
        <v>462</v>
      </c>
      <c r="P804" s="583"/>
      <c r="Q804" s="583"/>
      <c r="R804" s="611">
        <v>1</v>
      </c>
      <c r="S804" s="583"/>
      <c r="T804" s="611" t="s">
        <v>3843</v>
      </c>
      <c r="U804" s="583"/>
    </row>
    <row r="805" spans="1:21" ht="33" customHeight="1" x14ac:dyDescent="0.2">
      <c r="A805" s="594"/>
      <c r="B805" s="583" t="s">
        <v>365</v>
      </c>
      <c r="C805" s="589">
        <v>157</v>
      </c>
      <c r="D805" s="554" t="s">
        <v>97</v>
      </c>
      <c r="E805" s="586" t="s">
        <v>2445</v>
      </c>
      <c r="F805" s="586" t="s">
        <v>346</v>
      </c>
      <c r="G805" s="554" t="s">
        <v>1653</v>
      </c>
      <c r="H805" s="587"/>
      <c r="I805" s="587" t="s">
        <v>426</v>
      </c>
      <c r="J805" s="583"/>
      <c r="K805" s="554" t="s">
        <v>2535</v>
      </c>
      <c r="L805" s="554" t="s">
        <v>2536</v>
      </c>
      <c r="M805" s="583" t="s">
        <v>704</v>
      </c>
      <c r="N805" s="583" t="s">
        <v>2993</v>
      </c>
      <c r="O805" s="583" t="s">
        <v>462</v>
      </c>
      <c r="P805" s="748"/>
      <c r="Q805" s="583" t="s">
        <v>365</v>
      </c>
      <c r="R805" s="611">
        <v>1</v>
      </c>
      <c r="S805" s="583"/>
      <c r="T805" s="611" t="s">
        <v>3843</v>
      </c>
      <c r="U805" s="583"/>
    </row>
    <row r="806" spans="1:21" ht="33" customHeight="1" x14ac:dyDescent="0.2">
      <c r="A806" s="594"/>
      <c r="B806" s="583" t="s">
        <v>586</v>
      </c>
      <c r="C806" s="589">
        <v>157</v>
      </c>
      <c r="D806" s="554" t="s">
        <v>97</v>
      </c>
      <c r="E806" s="586" t="s">
        <v>2446</v>
      </c>
      <c r="F806" s="586" t="s">
        <v>346</v>
      </c>
      <c r="G806" s="554" t="s">
        <v>2099</v>
      </c>
      <c r="H806" s="587"/>
      <c r="I806" s="587" t="s">
        <v>426</v>
      </c>
      <c r="J806" s="583"/>
      <c r="K806" s="554" t="s">
        <v>2551</v>
      </c>
      <c r="L806" s="554" t="s">
        <v>2552</v>
      </c>
      <c r="M806" s="583" t="s">
        <v>704</v>
      </c>
      <c r="N806" s="583" t="s">
        <v>2993</v>
      </c>
      <c r="O806" s="583" t="s">
        <v>462</v>
      </c>
      <c r="P806" s="583"/>
      <c r="Q806" s="583"/>
      <c r="R806" s="611">
        <v>1</v>
      </c>
      <c r="S806" s="583"/>
      <c r="T806" s="611" t="s">
        <v>3843</v>
      </c>
      <c r="U806" s="583"/>
    </row>
    <row r="807" spans="1:21" ht="33" customHeight="1" x14ac:dyDescent="0.2">
      <c r="A807" s="594"/>
      <c r="B807" s="583" t="s">
        <v>586</v>
      </c>
      <c r="C807" s="589">
        <v>157</v>
      </c>
      <c r="D807" s="554" t="s">
        <v>97</v>
      </c>
      <c r="E807" s="586" t="s">
        <v>2447</v>
      </c>
      <c r="F807" s="586" t="s">
        <v>346</v>
      </c>
      <c r="G807" s="554" t="s">
        <v>1861</v>
      </c>
      <c r="H807" s="587"/>
      <c r="I807" s="587" t="s">
        <v>440</v>
      </c>
      <c r="J807" s="583"/>
      <c r="K807" s="554" t="s">
        <v>2553</v>
      </c>
      <c r="L807" s="554" t="s">
        <v>2554</v>
      </c>
      <c r="M807" s="583" t="s">
        <v>2044</v>
      </c>
      <c r="N807" s="583" t="s">
        <v>2995</v>
      </c>
      <c r="O807" s="583" t="s">
        <v>3290</v>
      </c>
      <c r="P807" s="583" t="s">
        <v>3836</v>
      </c>
      <c r="Q807" s="583"/>
      <c r="R807" s="611">
        <v>1.1000000000000001</v>
      </c>
      <c r="S807" s="583"/>
      <c r="T807" s="611" t="s">
        <v>3834</v>
      </c>
      <c r="U807" s="583"/>
    </row>
    <row r="808" spans="1:21" ht="33" customHeight="1" x14ac:dyDescent="0.2">
      <c r="A808" s="590"/>
      <c r="B808" s="583" t="s">
        <v>586</v>
      </c>
      <c r="C808" s="589">
        <v>157</v>
      </c>
      <c r="D808" s="554" t="s">
        <v>97</v>
      </c>
      <c r="E808" s="586" t="s">
        <v>2448</v>
      </c>
      <c r="F808" s="586" t="s">
        <v>346</v>
      </c>
      <c r="G808" s="554" t="s">
        <v>2102</v>
      </c>
      <c r="H808" s="587"/>
      <c r="I808" s="587" t="s">
        <v>440</v>
      </c>
      <c r="J808" s="583"/>
      <c r="K808" s="554" t="s">
        <v>2553</v>
      </c>
      <c r="L808" s="554" t="s">
        <v>2555</v>
      </c>
      <c r="M808" s="583" t="s">
        <v>2044</v>
      </c>
      <c r="N808" s="583" t="s">
        <v>2995</v>
      </c>
      <c r="O808" s="583" t="s">
        <v>2996</v>
      </c>
      <c r="P808" s="583" t="s">
        <v>3858</v>
      </c>
      <c r="Q808" s="583" t="s">
        <v>3976</v>
      </c>
      <c r="R808" s="611">
        <v>1.5</v>
      </c>
      <c r="S808" s="583"/>
      <c r="T808" s="611" t="s">
        <v>3834</v>
      </c>
      <c r="U808" s="583"/>
    </row>
    <row r="809" spans="1:21" ht="33" customHeight="1" x14ac:dyDescent="0.2">
      <c r="A809" s="590"/>
      <c r="B809" s="583" t="s">
        <v>586</v>
      </c>
      <c r="C809" s="589">
        <v>157</v>
      </c>
      <c r="D809" s="554" t="s">
        <v>97</v>
      </c>
      <c r="E809" s="586" t="s">
        <v>2449</v>
      </c>
      <c r="F809" s="586" t="s">
        <v>346</v>
      </c>
      <c r="G809" s="554" t="s">
        <v>1859</v>
      </c>
      <c r="H809" s="587"/>
      <c r="I809" s="587" t="s">
        <v>440</v>
      </c>
      <c r="J809" s="583"/>
      <c r="K809" s="554" t="s">
        <v>2553</v>
      </c>
      <c r="L809" s="554" t="s">
        <v>2556</v>
      </c>
      <c r="M809" s="583" t="s">
        <v>2044</v>
      </c>
      <c r="N809" s="583" t="s">
        <v>2993</v>
      </c>
      <c r="O809" s="583" t="s">
        <v>2996</v>
      </c>
      <c r="P809" s="583"/>
      <c r="Q809" s="583"/>
      <c r="R809" s="611">
        <v>1.85</v>
      </c>
      <c r="S809" s="583"/>
      <c r="T809" s="611" t="s">
        <v>3834</v>
      </c>
      <c r="U809" s="583"/>
    </row>
    <row r="810" spans="1:21" ht="33" customHeight="1" x14ac:dyDescent="0.2">
      <c r="A810" s="590"/>
      <c r="B810" s="583" t="s">
        <v>586</v>
      </c>
      <c r="C810" s="589">
        <v>157</v>
      </c>
      <c r="D810" s="554" t="s">
        <v>97</v>
      </c>
      <c r="E810" s="586" t="s">
        <v>2450</v>
      </c>
      <c r="F810" s="586" t="s">
        <v>346</v>
      </c>
      <c r="G810" s="554" t="s">
        <v>581</v>
      </c>
      <c r="H810" s="587"/>
      <c r="I810" s="587" t="s">
        <v>684</v>
      </c>
      <c r="J810" s="583"/>
      <c r="K810" s="554" t="s">
        <v>2557</v>
      </c>
      <c r="L810" s="554" t="s">
        <v>2558</v>
      </c>
      <c r="M810" s="583" t="s">
        <v>2044</v>
      </c>
      <c r="N810" s="583" t="s">
        <v>2993</v>
      </c>
      <c r="O810" s="583" t="s">
        <v>2176</v>
      </c>
      <c r="P810" s="583"/>
      <c r="Q810" s="583"/>
      <c r="R810" s="611">
        <v>10</v>
      </c>
      <c r="S810" s="583"/>
      <c r="T810" s="611" t="s">
        <v>3843</v>
      </c>
      <c r="U810" s="583"/>
    </row>
    <row r="811" spans="1:21" ht="33" customHeight="1" x14ac:dyDescent="0.2">
      <c r="A811" s="590"/>
      <c r="B811" s="583" t="s">
        <v>586</v>
      </c>
      <c r="C811" s="589">
        <v>157</v>
      </c>
      <c r="D811" s="554" t="s">
        <v>97</v>
      </c>
      <c r="E811" s="586" t="s">
        <v>2451</v>
      </c>
      <c r="F811" s="586" t="s">
        <v>346</v>
      </c>
      <c r="G811" s="554" t="s">
        <v>1861</v>
      </c>
      <c r="H811" s="587"/>
      <c r="I811" s="587" t="s">
        <v>443</v>
      </c>
      <c r="J811" s="583"/>
      <c r="K811" s="554" t="s">
        <v>2559</v>
      </c>
      <c r="L811" s="554" t="s">
        <v>2560</v>
      </c>
      <c r="M811" s="583" t="s">
        <v>2044</v>
      </c>
      <c r="N811" s="583" t="s">
        <v>2995</v>
      </c>
      <c r="O811" s="583" t="s">
        <v>3290</v>
      </c>
      <c r="P811" s="583" t="s">
        <v>3977</v>
      </c>
      <c r="Q811" s="583" t="s">
        <v>3978</v>
      </c>
      <c r="R811" s="611">
        <v>0</v>
      </c>
      <c r="S811" s="583"/>
      <c r="T811" s="611" t="s">
        <v>3834</v>
      </c>
      <c r="U811" s="583" t="s">
        <v>3979</v>
      </c>
    </row>
    <row r="812" spans="1:21" ht="33" customHeight="1" x14ac:dyDescent="0.2">
      <c r="A812" s="583" t="s">
        <v>2047</v>
      </c>
      <c r="B812" s="583" t="s">
        <v>3241</v>
      </c>
      <c r="C812" s="589">
        <v>157</v>
      </c>
      <c r="D812" s="554" t="s">
        <v>97</v>
      </c>
      <c r="E812" s="586" t="s">
        <v>2452</v>
      </c>
      <c r="F812" s="586" t="s">
        <v>342</v>
      </c>
      <c r="G812" s="554" t="s">
        <v>345</v>
      </c>
      <c r="H812" s="587"/>
      <c r="I812" s="587" t="s">
        <v>443</v>
      </c>
      <c r="J812" s="583"/>
      <c r="K812" s="554" t="s">
        <v>2561</v>
      </c>
      <c r="L812" s="554" t="s">
        <v>2562</v>
      </c>
      <c r="M812" s="583" t="s">
        <v>2044</v>
      </c>
      <c r="N812" s="583" t="s">
        <v>2995</v>
      </c>
      <c r="O812" s="583" t="s">
        <v>2174</v>
      </c>
      <c r="P812" s="583" t="s">
        <v>3844</v>
      </c>
      <c r="Q812" s="583" t="s">
        <v>3968</v>
      </c>
      <c r="R812" s="611">
        <v>2.04</v>
      </c>
      <c r="S812" s="583"/>
      <c r="T812" s="611" t="s">
        <v>3834</v>
      </c>
      <c r="U812" s="583"/>
    </row>
    <row r="813" spans="1:21" ht="33" customHeight="1" x14ac:dyDescent="0.2">
      <c r="A813" s="590"/>
      <c r="B813" s="583" t="s">
        <v>586</v>
      </c>
      <c r="C813" s="589">
        <v>157</v>
      </c>
      <c r="D813" s="554" t="s">
        <v>97</v>
      </c>
      <c r="E813" s="586" t="s">
        <v>2453</v>
      </c>
      <c r="F813" s="586" t="s">
        <v>346</v>
      </c>
      <c r="G813" s="554" t="s">
        <v>1859</v>
      </c>
      <c r="H813" s="587"/>
      <c r="I813" s="587" t="s">
        <v>443</v>
      </c>
      <c r="J813" s="583"/>
      <c r="K813" s="554" t="s">
        <v>2942</v>
      </c>
      <c r="L813" s="554" t="s">
        <v>2564</v>
      </c>
      <c r="M813" s="583" t="s">
        <v>2044</v>
      </c>
      <c r="N813" s="583" t="s">
        <v>2995</v>
      </c>
      <c r="O813" s="583" t="s">
        <v>3175</v>
      </c>
      <c r="P813" s="583" t="s">
        <v>3868</v>
      </c>
      <c r="Q813" s="583" t="s">
        <v>3980</v>
      </c>
      <c r="R813" s="611">
        <v>85</v>
      </c>
      <c r="S813" s="583"/>
      <c r="T813" s="611" t="s">
        <v>3834</v>
      </c>
      <c r="U813" s="583"/>
    </row>
    <row r="814" spans="1:21" ht="33" customHeight="1" x14ac:dyDescent="0.2">
      <c r="A814" s="594"/>
      <c r="B814" s="583" t="s">
        <v>586</v>
      </c>
      <c r="C814" s="589">
        <v>157</v>
      </c>
      <c r="D814" s="554" t="s">
        <v>97</v>
      </c>
      <c r="E814" s="586" t="s">
        <v>2454</v>
      </c>
      <c r="F814" s="586" t="s">
        <v>346</v>
      </c>
      <c r="G814" s="554" t="s">
        <v>1857</v>
      </c>
      <c r="H814" s="587"/>
      <c r="I814" s="587" t="s">
        <v>443</v>
      </c>
      <c r="J814" s="583"/>
      <c r="K814" s="554" t="s">
        <v>2563</v>
      </c>
      <c r="L814" s="554" t="s">
        <v>2565</v>
      </c>
      <c r="M814" s="583" t="s">
        <v>2044</v>
      </c>
      <c r="N814" s="583" t="s">
        <v>2995</v>
      </c>
      <c r="O814" s="583" t="s">
        <v>2174</v>
      </c>
      <c r="P814" s="583" t="s">
        <v>3861</v>
      </c>
      <c r="Q814" s="583" t="s">
        <v>3981</v>
      </c>
      <c r="R814" s="611">
        <v>4.05</v>
      </c>
      <c r="S814" s="583"/>
      <c r="T814" s="611" t="s">
        <v>3834</v>
      </c>
      <c r="U814" s="583"/>
    </row>
    <row r="815" spans="1:21" ht="33" customHeight="1" x14ac:dyDescent="0.2">
      <c r="A815" s="590"/>
      <c r="B815" s="583" t="s">
        <v>586</v>
      </c>
      <c r="C815" s="589">
        <v>157</v>
      </c>
      <c r="D815" s="554" t="s">
        <v>97</v>
      </c>
      <c r="E815" s="586" t="s">
        <v>2455</v>
      </c>
      <c r="F815" s="586" t="s">
        <v>346</v>
      </c>
      <c r="G815" s="554" t="s">
        <v>1857</v>
      </c>
      <c r="H815" s="587"/>
      <c r="I815" s="587" t="s">
        <v>443</v>
      </c>
      <c r="J815" s="583"/>
      <c r="K815" s="554" t="s">
        <v>2563</v>
      </c>
      <c r="L815" s="554" t="s">
        <v>2565</v>
      </c>
      <c r="M815" s="583" t="s">
        <v>2044</v>
      </c>
      <c r="N815" s="583" t="s">
        <v>2995</v>
      </c>
      <c r="O815" s="583" t="s">
        <v>2176</v>
      </c>
      <c r="P815" s="583" t="s">
        <v>3836</v>
      </c>
      <c r="Q815" s="583" t="s">
        <v>3982</v>
      </c>
      <c r="R815" s="611">
        <v>1.4</v>
      </c>
      <c r="S815" s="583"/>
      <c r="T815" s="611" t="s">
        <v>3834</v>
      </c>
      <c r="U815" s="583"/>
    </row>
    <row r="816" spans="1:21" ht="33" customHeight="1" x14ac:dyDescent="0.2">
      <c r="A816" s="602" t="s">
        <v>2048</v>
      </c>
      <c r="B816" s="583" t="s">
        <v>586</v>
      </c>
      <c r="C816" s="589">
        <v>157</v>
      </c>
      <c r="D816" s="554" t="s">
        <v>97</v>
      </c>
      <c r="E816" s="586" t="s">
        <v>2456</v>
      </c>
      <c r="F816" s="586" t="s">
        <v>2100</v>
      </c>
      <c r="G816" s="554" t="s">
        <v>2102</v>
      </c>
      <c r="H816" s="587"/>
      <c r="I816" s="587" t="s">
        <v>443</v>
      </c>
      <c r="J816" s="583"/>
      <c r="K816" s="554" t="s">
        <v>2566</v>
      </c>
      <c r="L816" s="554" t="s">
        <v>2562</v>
      </c>
      <c r="M816" s="583" t="s">
        <v>2044</v>
      </c>
      <c r="N816" s="583" t="s">
        <v>2995</v>
      </c>
      <c r="O816" s="583" t="s">
        <v>2390</v>
      </c>
      <c r="P816" s="583" t="s">
        <v>3927</v>
      </c>
      <c r="Q816" s="583" t="s">
        <v>3983</v>
      </c>
      <c r="R816" s="611">
        <v>2.5</v>
      </c>
      <c r="S816" s="583"/>
      <c r="T816" s="611" t="s">
        <v>3834</v>
      </c>
      <c r="U816" s="583"/>
    </row>
    <row r="817" spans="1:21" ht="33" customHeight="1" x14ac:dyDescent="0.2">
      <c r="A817" s="602" t="s">
        <v>2046</v>
      </c>
      <c r="B817" s="583" t="s">
        <v>586</v>
      </c>
      <c r="C817" s="589">
        <v>157</v>
      </c>
      <c r="D817" s="554" t="s">
        <v>97</v>
      </c>
      <c r="E817" s="586" t="s">
        <v>2457</v>
      </c>
      <c r="F817" s="586" t="s">
        <v>2100</v>
      </c>
      <c r="G817" s="554" t="s">
        <v>1653</v>
      </c>
      <c r="H817" s="587"/>
      <c r="I817" s="587" t="s">
        <v>443</v>
      </c>
      <c r="J817" s="583"/>
      <c r="K817" s="554" t="s">
        <v>2567</v>
      </c>
      <c r="L817" s="554" t="s">
        <v>2043</v>
      </c>
      <c r="M817" s="583" t="s">
        <v>2044</v>
      </c>
      <c r="N817" s="583" t="s">
        <v>2995</v>
      </c>
      <c r="O817" s="583" t="s">
        <v>2174</v>
      </c>
      <c r="P817" s="583" t="s">
        <v>3861</v>
      </c>
      <c r="Q817" s="583" t="s">
        <v>3984</v>
      </c>
      <c r="R817" s="611">
        <v>5</v>
      </c>
      <c r="S817" s="583"/>
      <c r="T817" s="611" t="s">
        <v>3834</v>
      </c>
      <c r="U817" s="583"/>
    </row>
    <row r="818" spans="1:21" ht="33" customHeight="1" x14ac:dyDescent="0.2">
      <c r="A818" s="602" t="s">
        <v>2046</v>
      </c>
      <c r="B818" s="583" t="s">
        <v>586</v>
      </c>
      <c r="C818" s="589">
        <v>157</v>
      </c>
      <c r="D818" s="554" t="s">
        <v>97</v>
      </c>
      <c r="E818" s="586" t="s">
        <v>2458</v>
      </c>
      <c r="F818" s="586" t="s">
        <v>2100</v>
      </c>
      <c r="G818" s="554" t="s">
        <v>2101</v>
      </c>
      <c r="H818" s="587"/>
      <c r="I818" s="587" t="s">
        <v>443</v>
      </c>
      <c r="J818" s="583"/>
      <c r="K818" s="554" t="s">
        <v>2568</v>
      </c>
      <c r="L818" s="554" t="s">
        <v>2112</v>
      </c>
      <c r="M818" s="583" t="s">
        <v>2044</v>
      </c>
      <c r="N818" s="583" t="s">
        <v>2993</v>
      </c>
      <c r="O818" s="583" t="s">
        <v>3253</v>
      </c>
      <c r="P818" s="748"/>
      <c r="Q818" s="583" t="s">
        <v>365</v>
      </c>
      <c r="R818" s="611">
        <v>1</v>
      </c>
      <c r="S818" s="583"/>
      <c r="T818" s="611" t="s">
        <v>3834</v>
      </c>
      <c r="U818" s="583"/>
    </row>
    <row r="819" spans="1:21" ht="33" customHeight="1" x14ac:dyDescent="0.2">
      <c r="A819" s="599" t="s">
        <v>2180</v>
      </c>
      <c r="B819" s="583" t="s">
        <v>586</v>
      </c>
      <c r="C819" s="589">
        <v>157</v>
      </c>
      <c r="D819" s="554" t="s">
        <v>97</v>
      </c>
      <c r="E819" s="670" t="s">
        <v>2459</v>
      </c>
      <c r="F819" s="586" t="s">
        <v>353</v>
      </c>
      <c r="G819" s="554"/>
      <c r="H819" s="364" t="s">
        <v>3224</v>
      </c>
      <c r="I819" s="365" t="s">
        <v>2027</v>
      </c>
      <c r="J819" s="583"/>
      <c r="K819" s="597" t="s">
        <v>2569</v>
      </c>
      <c r="L819" s="597" t="s">
        <v>1978</v>
      </c>
      <c r="M819" s="583" t="s">
        <v>2044</v>
      </c>
      <c r="N819" s="583" t="s">
        <v>2993</v>
      </c>
      <c r="O819" s="583" t="s">
        <v>3291</v>
      </c>
      <c r="P819" s="748"/>
      <c r="Q819" s="583" t="s">
        <v>365</v>
      </c>
      <c r="R819" s="590">
        <v>167</v>
      </c>
      <c r="S819" s="622"/>
      <c r="T819" s="590" t="s">
        <v>3834</v>
      </c>
      <c r="U819" s="622"/>
    </row>
    <row r="820" spans="1:21" ht="33" customHeight="1" x14ac:dyDescent="0.2">
      <c r="A820" s="599" t="s">
        <v>2180</v>
      </c>
      <c r="B820" s="583" t="s">
        <v>586</v>
      </c>
      <c r="C820" s="589">
        <v>157</v>
      </c>
      <c r="D820" s="554" t="s">
        <v>97</v>
      </c>
      <c r="E820" s="670" t="s">
        <v>2460</v>
      </c>
      <c r="F820" s="586" t="s">
        <v>353</v>
      </c>
      <c r="G820" s="554"/>
      <c r="H820" s="364" t="s">
        <v>3224</v>
      </c>
      <c r="I820" s="598" t="s">
        <v>2029</v>
      </c>
      <c r="J820" s="583"/>
      <c r="K820" s="597" t="s">
        <v>2570</v>
      </c>
      <c r="L820" s="597" t="s">
        <v>1978</v>
      </c>
      <c r="M820" s="583" t="s">
        <v>2044</v>
      </c>
      <c r="N820" s="583" t="s">
        <v>2995</v>
      </c>
      <c r="O820" s="583" t="s">
        <v>3291</v>
      </c>
      <c r="P820" s="583" t="s">
        <v>3835</v>
      </c>
      <c r="Q820" s="583"/>
      <c r="R820" s="590">
        <v>6</v>
      </c>
      <c r="S820" s="622"/>
      <c r="T820" s="611" t="s">
        <v>3843</v>
      </c>
      <c r="U820" s="622" t="s">
        <v>3864</v>
      </c>
    </row>
    <row r="821" spans="1:21" ht="33" customHeight="1" x14ac:dyDescent="0.2">
      <c r="A821" s="602" t="s">
        <v>2037</v>
      </c>
      <c r="B821" s="583" t="s">
        <v>586</v>
      </c>
      <c r="C821" s="589">
        <v>157</v>
      </c>
      <c r="D821" s="554" t="s">
        <v>97</v>
      </c>
      <c r="E821" s="586" t="s">
        <v>2461</v>
      </c>
      <c r="F821" s="586" t="s">
        <v>353</v>
      </c>
      <c r="G821" s="554"/>
      <c r="H821" s="587" t="s">
        <v>3292</v>
      </c>
      <c r="I821" s="587" t="s">
        <v>690</v>
      </c>
      <c r="J821" s="583"/>
      <c r="K821" s="554" t="s">
        <v>2571</v>
      </c>
      <c r="L821" s="554" t="s">
        <v>2043</v>
      </c>
      <c r="M821" s="583" t="s">
        <v>2044</v>
      </c>
      <c r="N821" s="583" t="s">
        <v>2995</v>
      </c>
      <c r="O821" s="583" t="s">
        <v>462</v>
      </c>
      <c r="P821" s="583" t="s">
        <v>3835</v>
      </c>
      <c r="Q821" s="583"/>
      <c r="R821" s="611">
        <v>10</v>
      </c>
      <c r="S821" s="583"/>
      <c r="T821" s="611" t="s">
        <v>3834</v>
      </c>
      <c r="U821" s="583"/>
    </row>
    <row r="822" spans="1:21" ht="33" customHeight="1" x14ac:dyDescent="0.2">
      <c r="A822" s="602" t="s">
        <v>2037</v>
      </c>
      <c r="B822" s="583" t="s">
        <v>586</v>
      </c>
      <c r="C822" s="589">
        <v>157</v>
      </c>
      <c r="D822" s="554" t="s">
        <v>97</v>
      </c>
      <c r="E822" s="586" t="s">
        <v>2462</v>
      </c>
      <c r="F822" s="586" t="s">
        <v>353</v>
      </c>
      <c r="G822" s="554"/>
      <c r="H822" s="587" t="s">
        <v>3260</v>
      </c>
      <c r="I822" s="587" t="s">
        <v>2572</v>
      </c>
      <c r="J822" s="583"/>
      <c r="K822" s="554" t="s">
        <v>2573</v>
      </c>
      <c r="L822" s="554" t="s">
        <v>2574</v>
      </c>
      <c r="M822" s="583" t="s">
        <v>2044</v>
      </c>
      <c r="N822" s="583" t="s">
        <v>2993</v>
      </c>
      <c r="O822" s="583" t="s">
        <v>3257</v>
      </c>
      <c r="P822" s="748"/>
      <c r="Q822" s="583" t="s">
        <v>365</v>
      </c>
      <c r="R822" s="611">
        <v>1</v>
      </c>
      <c r="S822" s="583"/>
      <c r="T822" s="611" t="s">
        <v>3843</v>
      </c>
      <c r="U822" s="583"/>
    </row>
    <row r="823" spans="1:21" ht="33" customHeight="1" x14ac:dyDescent="0.2">
      <c r="A823" s="590"/>
      <c r="B823" s="583" t="s">
        <v>586</v>
      </c>
      <c r="C823" s="589">
        <v>157</v>
      </c>
      <c r="D823" s="554" t="s">
        <v>97</v>
      </c>
      <c r="E823" s="586" t="s">
        <v>2463</v>
      </c>
      <c r="F823" s="586" t="s">
        <v>346</v>
      </c>
      <c r="G823" s="554" t="s">
        <v>1861</v>
      </c>
      <c r="H823" s="587"/>
      <c r="I823" s="587" t="s">
        <v>449</v>
      </c>
      <c r="J823" s="583"/>
      <c r="K823" s="554" t="s">
        <v>2575</v>
      </c>
      <c r="L823" s="554" t="s">
        <v>2555</v>
      </c>
      <c r="M823" s="583" t="s">
        <v>2044</v>
      </c>
      <c r="N823" s="583" t="s">
        <v>2993</v>
      </c>
      <c r="O823" s="583" t="s">
        <v>2996</v>
      </c>
      <c r="P823" s="748"/>
      <c r="Q823" s="583" t="s">
        <v>365</v>
      </c>
      <c r="R823" s="611">
        <v>1</v>
      </c>
      <c r="S823" s="583"/>
      <c r="T823" s="611" t="s">
        <v>3834</v>
      </c>
      <c r="U823" s="583"/>
    </row>
    <row r="824" spans="1:21" ht="33" customHeight="1" x14ac:dyDescent="0.2">
      <c r="A824" s="590"/>
      <c r="B824" s="583" t="s">
        <v>586</v>
      </c>
      <c r="C824" s="589">
        <v>157</v>
      </c>
      <c r="D824" s="554" t="s">
        <v>97</v>
      </c>
      <c r="E824" s="586" t="s">
        <v>2464</v>
      </c>
      <c r="F824" s="586" t="s">
        <v>346</v>
      </c>
      <c r="G824" s="554" t="s">
        <v>2102</v>
      </c>
      <c r="H824" s="587"/>
      <c r="I824" s="587" t="s">
        <v>449</v>
      </c>
      <c r="J824" s="583"/>
      <c r="K824" s="554" t="s">
        <v>2576</v>
      </c>
      <c r="L824" s="554" t="s">
        <v>2555</v>
      </c>
      <c r="M824" s="583" t="s">
        <v>2044</v>
      </c>
      <c r="N824" s="583" t="s">
        <v>2993</v>
      </c>
      <c r="O824" s="583" t="s">
        <v>3002</v>
      </c>
      <c r="P824" s="748"/>
      <c r="Q824" s="583" t="s">
        <v>365</v>
      </c>
      <c r="R824" s="611">
        <v>2.5</v>
      </c>
      <c r="S824" s="583"/>
      <c r="T824" s="611" t="s">
        <v>3834</v>
      </c>
      <c r="U824" s="583"/>
    </row>
    <row r="825" spans="1:21" ht="33" customHeight="1" x14ac:dyDescent="0.2">
      <c r="A825" s="590"/>
      <c r="B825" s="583" t="s">
        <v>586</v>
      </c>
      <c r="C825" s="589">
        <v>157</v>
      </c>
      <c r="D825" s="554" t="s">
        <v>97</v>
      </c>
      <c r="E825" s="586" t="s">
        <v>2465</v>
      </c>
      <c r="F825" s="586" t="s">
        <v>346</v>
      </c>
      <c r="G825" s="554" t="s">
        <v>1859</v>
      </c>
      <c r="H825" s="587"/>
      <c r="I825" s="587" t="s">
        <v>449</v>
      </c>
      <c r="J825" s="583"/>
      <c r="K825" s="554" t="s">
        <v>2576</v>
      </c>
      <c r="L825" s="554" t="s">
        <v>2577</v>
      </c>
      <c r="M825" s="583" t="s">
        <v>2044</v>
      </c>
      <c r="N825" s="583" t="s">
        <v>2995</v>
      </c>
      <c r="O825" s="583" t="s">
        <v>3247</v>
      </c>
      <c r="P825" s="611" t="s">
        <v>3835</v>
      </c>
      <c r="Q825" s="583" t="s">
        <v>3985</v>
      </c>
      <c r="R825" s="611">
        <v>16</v>
      </c>
      <c r="S825" s="583"/>
      <c r="T825" s="611" t="s">
        <v>3834</v>
      </c>
      <c r="U825" s="583"/>
    </row>
    <row r="826" spans="1:21" ht="33" customHeight="1" x14ac:dyDescent="0.2">
      <c r="A826" s="590"/>
      <c r="B826" s="583" t="s">
        <v>586</v>
      </c>
      <c r="C826" s="589">
        <v>157</v>
      </c>
      <c r="D826" s="554" t="s">
        <v>97</v>
      </c>
      <c r="E826" s="586" t="s">
        <v>2466</v>
      </c>
      <c r="F826" s="586" t="s">
        <v>346</v>
      </c>
      <c r="G826" s="554" t="s">
        <v>1857</v>
      </c>
      <c r="H826" s="587"/>
      <c r="I826" s="587" t="s">
        <v>449</v>
      </c>
      <c r="J826" s="583"/>
      <c r="K826" s="554" t="s">
        <v>2576</v>
      </c>
      <c r="L826" s="554" t="s">
        <v>2578</v>
      </c>
      <c r="M826" s="583" t="s">
        <v>2044</v>
      </c>
      <c r="N826" s="583" t="s">
        <v>2995</v>
      </c>
      <c r="O826" s="583" t="s">
        <v>3293</v>
      </c>
      <c r="P826" s="611" t="s">
        <v>3835</v>
      </c>
      <c r="Q826" s="583" t="s">
        <v>3985</v>
      </c>
      <c r="R826" s="611">
        <v>2.8</v>
      </c>
      <c r="S826" s="583"/>
      <c r="T826" s="611" t="s">
        <v>3834</v>
      </c>
      <c r="U826" s="583"/>
    </row>
    <row r="827" spans="1:21" ht="33" customHeight="1" x14ac:dyDescent="0.2">
      <c r="A827" s="594"/>
      <c r="B827" s="583" t="s">
        <v>586</v>
      </c>
      <c r="C827" s="589">
        <v>157</v>
      </c>
      <c r="D827" s="554" t="s">
        <v>97</v>
      </c>
      <c r="E827" s="586" t="s">
        <v>2467</v>
      </c>
      <c r="F827" s="586" t="s">
        <v>346</v>
      </c>
      <c r="G827" s="554" t="s">
        <v>1653</v>
      </c>
      <c r="H827" s="587"/>
      <c r="I827" s="587" t="s">
        <v>449</v>
      </c>
      <c r="J827" s="583"/>
      <c r="K827" s="554" t="s">
        <v>2576</v>
      </c>
      <c r="L827" s="554" t="s">
        <v>2579</v>
      </c>
      <c r="M827" s="583" t="s">
        <v>2044</v>
      </c>
      <c r="N827" s="583" t="s">
        <v>2993</v>
      </c>
      <c r="O827" s="583" t="s">
        <v>3048</v>
      </c>
      <c r="P827" s="583"/>
      <c r="Q827" s="583" t="s">
        <v>3986</v>
      </c>
      <c r="R827" s="611">
        <v>0.3</v>
      </c>
      <c r="S827" s="583"/>
      <c r="T827" s="611" t="s">
        <v>3834</v>
      </c>
      <c r="U827" s="583"/>
    </row>
    <row r="828" spans="1:21" ht="33" customHeight="1" x14ac:dyDescent="0.2">
      <c r="A828" s="602" t="s">
        <v>2048</v>
      </c>
      <c r="B828" s="583" t="s">
        <v>586</v>
      </c>
      <c r="C828" s="589">
        <v>157</v>
      </c>
      <c r="D828" s="554" t="s">
        <v>97</v>
      </c>
      <c r="E828" s="586" t="s">
        <v>2468</v>
      </c>
      <c r="F828" s="586" t="s">
        <v>2100</v>
      </c>
      <c r="G828" s="554" t="s">
        <v>1859</v>
      </c>
      <c r="H828" s="587"/>
      <c r="I828" s="587" t="s">
        <v>449</v>
      </c>
      <c r="J828" s="583"/>
      <c r="K828" s="554" t="s">
        <v>2580</v>
      </c>
      <c r="L828" s="554" t="s">
        <v>2317</v>
      </c>
      <c r="M828" s="583" t="s">
        <v>2044</v>
      </c>
      <c r="N828" s="583" t="s">
        <v>2993</v>
      </c>
      <c r="O828" s="583" t="s">
        <v>2173</v>
      </c>
      <c r="P828" s="748"/>
      <c r="Q828" s="583" t="s">
        <v>365</v>
      </c>
      <c r="R828" s="611">
        <v>6</v>
      </c>
      <c r="S828" s="583"/>
      <c r="T828" s="611" t="s">
        <v>3843</v>
      </c>
      <c r="U828" s="583"/>
    </row>
    <row r="829" spans="1:21" ht="33" customHeight="1" x14ac:dyDescent="0.2">
      <c r="A829" s="602" t="s">
        <v>2037</v>
      </c>
      <c r="B829" s="583" t="s">
        <v>586</v>
      </c>
      <c r="C829" s="589">
        <v>157</v>
      </c>
      <c r="D829" s="554" t="s">
        <v>97</v>
      </c>
      <c r="E829" s="586" t="s">
        <v>2469</v>
      </c>
      <c r="F829" s="586" t="s">
        <v>353</v>
      </c>
      <c r="G829" s="554"/>
      <c r="H829" s="587" t="s">
        <v>1863</v>
      </c>
      <c r="I829" s="587" t="s">
        <v>449</v>
      </c>
      <c r="J829" s="583"/>
      <c r="K829" s="554" t="s">
        <v>2581</v>
      </c>
      <c r="L829" s="554" t="s">
        <v>2322</v>
      </c>
      <c r="M829" s="583" t="s">
        <v>2044</v>
      </c>
      <c r="N829" s="583" t="s">
        <v>2993</v>
      </c>
      <c r="O829" s="583" t="s">
        <v>2593</v>
      </c>
      <c r="P829" s="748"/>
      <c r="Q829" s="583" t="s">
        <v>365</v>
      </c>
      <c r="R829" s="611">
        <v>1</v>
      </c>
      <c r="S829" s="583"/>
      <c r="T829" s="611" t="s">
        <v>3843</v>
      </c>
      <c r="U829" s="583"/>
    </row>
    <row r="830" spans="1:21" ht="33" customHeight="1" x14ac:dyDescent="0.2">
      <c r="A830" s="602" t="s">
        <v>2046</v>
      </c>
      <c r="B830" s="583" t="s">
        <v>586</v>
      </c>
      <c r="C830" s="589">
        <v>157</v>
      </c>
      <c r="D830" s="554" t="s">
        <v>97</v>
      </c>
      <c r="E830" s="586" t="s">
        <v>2470</v>
      </c>
      <c r="F830" s="586" t="s">
        <v>2100</v>
      </c>
      <c r="G830" s="554" t="s">
        <v>1336</v>
      </c>
      <c r="H830" s="587"/>
      <c r="I830" s="587" t="s">
        <v>449</v>
      </c>
      <c r="J830" s="583"/>
      <c r="K830" s="554" t="s">
        <v>2582</v>
      </c>
      <c r="L830" s="554" t="s">
        <v>2108</v>
      </c>
      <c r="M830" s="583" t="s">
        <v>2044</v>
      </c>
      <c r="N830" s="583" t="s">
        <v>2995</v>
      </c>
      <c r="O830" s="583" t="s">
        <v>2173</v>
      </c>
      <c r="P830" s="583" t="s">
        <v>3835</v>
      </c>
      <c r="Q830" s="583"/>
      <c r="R830" s="611">
        <v>14</v>
      </c>
      <c r="S830" s="583"/>
      <c r="T830" s="611" t="s">
        <v>3834</v>
      </c>
      <c r="U830" s="583"/>
    </row>
    <row r="831" spans="1:21" ht="33" customHeight="1" x14ac:dyDescent="0.2">
      <c r="A831" s="594"/>
      <c r="B831" s="583" t="s">
        <v>586</v>
      </c>
      <c r="C831" s="589">
        <v>157</v>
      </c>
      <c r="D831" s="554" t="s">
        <v>97</v>
      </c>
      <c r="E831" s="586" t="s">
        <v>2471</v>
      </c>
      <c r="F831" s="586" t="s">
        <v>346</v>
      </c>
      <c r="G831" s="554" t="s">
        <v>1859</v>
      </c>
      <c r="H831" s="587"/>
      <c r="I831" s="587" t="s">
        <v>697</v>
      </c>
      <c r="J831" s="583"/>
      <c r="K831" s="554" t="s">
        <v>2583</v>
      </c>
      <c r="L831" s="554" t="s">
        <v>2584</v>
      </c>
      <c r="M831" s="583" t="s">
        <v>2044</v>
      </c>
      <c r="N831" s="583" t="s">
        <v>2995</v>
      </c>
      <c r="O831" s="593" t="s">
        <v>3294</v>
      </c>
      <c r="P831" s="583" t="s">
        <v>3835</v>
      </c>
      <c r="Q831" s="583"/>
      <c r="R831" s="611">
        <v>50</v>
      </c>
      <c r="S831" s="583"/>
      <c r="T831" s="611" t="s">
        <v>3834</v>
      </c>
      <c r="U831" s="583"/>
    </row>
    <row r="832" spans="1:21" ht="33" customHeight="1" x14ac:dyDescent="0.2">
      <c r="A832" s="602" t="s">
        <v>2037</v>
      </c>
      <c r="B832" s="583" t="s">
        <v>586</v>
      </c>
      <c r="C832" s="589">
        <v>157</v>
      </c>
      <c r="D832" s="554" t="s">
        <v>97</v>
      </c>
      <c r="E832" s="586" t="s">
        <v>2472</v>
      </c>
      <c r="F832" s="586" t="s">
        <v>353</v>
      </c>
      <c r="G832" s="554"/>
      <c r="H832" s="587" t="s">
        <v>1863</v>
      </c>
      <c r="I832" s="587" t="s">
        <v>697</v>
      </c>
      <c r="J832" s="583"/>
      <c r="K832" s="554" t="s">
        <v>2585</v>
      </c>
      <c r="L832" s="554" t="s">
        <v>2324</v>
      </c>
      <c r="M832" s="583" t="s">
        <v>2044</v>
      </c>
      <c r="N832" s="583" t="s">
        <v>2993</v>
      </c>
      <c r="O832" s="583" t="s">
        <v>2594</v>
      </c>
      <c r="P832" s="748"/>
      <c r="Q832" s="583" t="s">
        <v>365</v>
      </c>
      <c r="R832" s="611">
        <v>6</v>
      </c>
      <c r="S832" s="583"/>
      <c r="T832" s="611" t="s">
        <v>3843</v>
      </c>
      <c r="U832" s="583"/>
    </row>
    <row r="833" spans="1:21" ht="33" customHeight="1" x14ac:dyDescent="0.2">
      <c r="A833" s="602" t="s">
        <v>2037</v>
      </c>
      <c r="B833" s="583" t="s">
        <v>586</v>
      </c>
      <c r="C833" s="589">
        <v>157</v>
      </c>
      <c r="D833" s="554" t="s">
        <v>97</v>
      </c>
      <c r="E833" s="586" t="s">
        <v>2473</v>
      </c>
      <c r="F833" s="586" t="s">
        <v>353</v>
      </c>
      <c r="G833" s="554"/>
      <c r="H833" s="587" t="s">
        <v>3260</v>
      </c>
      <c r="I833" s="587" t="s">
        <v>697</v>
      </c>
      <c r="J833" s="583"/>
      <c r="K833" s="554" t="s">
        <v>2586</v>
      </c>
      <c r="L833" s="554" t="s">
        <v>2324</v>
      </c>
      <c r="M833" s="583" t="s">
        <v>2044</v>
      </c>
      <c r="N833" s="583" t="s">
        <v>2993</v>
      </c>
      <c r="O833" s="583" t="s">
        <v>3257</v>
      </c>
      <c r="P833" s="748"/>
      <c r="Q833" s="583" t="s">
        <v>365</v>
      </c>
      <c r="R833" s="611">
        <v>1</v>
      </c>
      <c r="S833" s="583"/>
      <c r="T833" s="611" t="s">
        <v>3843</v>
      </c>
      <c r="U833" s="583"/>
    </row>
    <row r="834" spans="1:21" ht="33" customHeight="1" x14ac:dyDescent="0.2">
      <c r="A834" s="602" t="s">
        <v>2037</v>
      </c>
      <c r="B834" s="583" t="s">
        <v>586</v>
      </c>
      <c r="C834" s="589">
        <v>157</v>
      </c>
      <c r="D834" s="554" t="s">
        <v>97</v>
      </c>
      <c r="E834" s="586" t="s">
        <v>2474</v>
      </c>
      <c r="F834" s="586" t="s">
        <v>353</v>
      </c>
      <c r="G834" s="554"/>
      <c r="H834" s="587" t="s">
        <v>3260</v>
      </c>
      <c r="I834" s="587" t="s">
        <v>697</v>
      </c>
      <c r="J834" s="583"/>
      <c r="K834" s="554" t="s">
        <v>2587</v>
      </c>
      <c r="L834" s="554" t="s">
        <v>2324</v>
      </c>
      <c r="M834" s="583" t="s">
        <v>2044</v>
      </c>
      <c r="N834" s="583" t="s">
        <v>2993</v>
      </c>
      <c r="O834" s="583" t="s">
        <v>3257</v>
      </c>
      <c r="P834" s="748"/>
      <c r="Q834" s="583" t="s">
        <v>365</v>
      </c>
      <c r="R834" s="611">
        <v>1</v>
      </c>
      <c r="S834" s="583"/>
      <c r="T834" s="611" t="s">
        <v>3843</v>
      </c>
      <c r="U834" s="583"/>
    </row>
    <row r="835" spans="1:21" ht="33" customHeight="1" x14ac:dyDescent="0.2">
      <c r="A835" s="602" t="s">
        <v>2037</v>
      </c>
      <c r="B835" s="583" t="s">
        <v>586</v>
      </c>
      <c r="C835" s="589">
        <v>157</v>
      </c>
      <c r="D835" s="554" t="s">
        <v>97</v>
      </c>
      <c r="E835" s="586" t="s">
        <v>2475</v>
      </c>
      <c r="F835" s="586" t="s">
        <v>353</v>
      </c>
      <c r="G835" s="554"/>
      <c r="H835" s="587" t="s">
        <v>3260</v>
      </c>
      <c r="I835" s="587" t="s">
        <v>697</v>
      </c>
      <c r="J835" s="583"/>
      <c r="K835" s="554" t="s">
        <v>2588</v>
      </c>
      <c r="L835" s="554" t="s">
        <v>2324</v>
      </c>
      <c r="M835" s="583" t="s">
        <v>2044</v>
      </c>
      <c r="N835" s="583" t="s">
        <v>2993</v>
      </c>
      <c r="O835" s="583" t="s">
        <v>3257</v>
      </c>
      <c r="P835" s="748"/>
      <c r="Q835" s="583" t="s">
        <v>365</v>
      </c>
      <c r="R835" s="611">
        <v>1</v>
      </c>
      <c r="S835" s="583"/>
      <c r="T835" s="611" t="s">
        <v>3843</v>
      </c>
      <c r="U835" s="583"/>
    </row>
    <row r="836" spans="1:21" ht="33" customHeight="1" x14ac:dyDescent="0.2">
      <c r="A836" s="602" t="s">
        <v>2037</v>
      </c>
      <c r="B836" s="583" t="s">
        <v>586</v>
      </c>
      <c r="C836" s="589">
        <v>157</v>
      </c>
      <c r="D836" s="554" t="s">
        <v>97</v>
      </c>
      <c r="E836" s="586" t="s">
        <v>2476</v>
      </c>
      <c r="F836" s="586" t="s">
        <v>353</v>
      </c>
      <c r="G836" s="554"/>
      <c r="H836" s="587" t="s">
        <v>582</v>
      </c>
      <c r="I836" s="587" t="s">
        <v>697</v>
      </c>
      <c r="J836" s="583"/>
      <c r="K836" s="554" t="s">
        <v>2589</v>
      </c>
      <c r="L836" s="554" t="s">
        <v>2104</v>
      </c>
      <c r="M836" s="583" t="s">
        <v>2044</v>
      </c>
      <c r="N836" s="583" t="s">
        <v>2993</v>
      </c>
      <c r="O836" s="583" t="s">
        <v>3295</v>
      </c>
      <c r="P836" s="748"/>
      <c r="Q836" s="583" t="s">
        <v>365</v>
      </c>
      <c r="R836" s="611">
        <v>25</v>
      </c>
      <c r="S836" s="583"/>
      <c r="T836" s="611" t="s">
        <v>3834</v>
      </c>
      <c r="U836" s="583"/>
    </row>
    <row r="837" spans="1:21" ht="33" customHeight="1" x14ac:dyDescent="0.2">
      <c r="A837" s="602" t="s">
        <v>2046</v>
      </c>
      <c r="B837" s="583" t="s">
        <v>586</v>
      </c>
      <c r="C837" s="589">
        <v>157</v>
      </c>
      <c r="D837" s="554" t="s">
        <v>97</v>
      </c>
      <c r="E837" s="586" t="s">
        <v>2477</v>
      </c>
      <c r="F837" s="586" t="s">
        <v>2100</v>
      </c>
      <c r="G837" s="554" t="s">
        <v>2099</v>
      </c>
      <c r="H837" s="587"/>
      <c r="I837" s="587" t="s">
        <v>697</v>
      </c>
      <c r="J837" s="583"/>
      <c r="K837" s="554" t="s">
        <v>2590</v>
      </c>
      <c r="L837" s="554" t="s">
        <v>2278</v>
      </c>
      <c r="M837" s="583" t="s">
        <v>2044</v>
      </c>
      <c r="N837" s="583" t="s">
        <v>2993</v>
      </c>
      <c r="O837" s="583" t="s">
        <v>2174</v>
      </c>
      <c r="P837" s="748"/>
      <c r="Q837" s="583" t="s">
        <v>365</v>
      </c>
      <c r="R837" s="611">
        <v>4</v>
      </c>
      <c r="S837" s="583"/>
      <c r="T837" s="611" t="s">
        <v>3834</v>
      </c>
      <c r="U837" s="583"/>
    </row>
    <row r="838" spans="1:21" ht="33" customHeight="1" x14ac:dyDescent="0.2">
      <c r="A838" s="583" t="s">
        <v>2047</v>
      </c>
      <c r="B838" s="583" t="s">
        <v>586</v>
      </c>
      <c r="C838" s="589">
        <v>157</v>
      </c>
      <c r="D838" s="554" t="s">
        <v>97</v>
      </c>
      <c r="E838" s="586" t="s">
        <v>2478</v>
      </c>
      <c r="F838" s="586" t="s">
        <v>356</v>
      </c>
      <c r="G838" s="554" t="s">
        <v>1861</v>
      </c>
      <c r="H838" s="587"/>
      <c r="I838" s="587" t="s">
        <v>1024</v>
      </c>
      <c r="J838" s="583"/>
      <c r="K838" s="554" t="s">
        <v>2591</v>
      </c>
      <c r="L838" s="554" t="s">
        <v>2592</v>
      </c>
      <c r="M838" s="583" t="s">
        <v>2044</v>
      </c>
      <c r="N838" s="583" t="s">
        <v>2993</v>
      </c>
      <c r="O838" s="583" t="s">
        <v>462</v>
      </c>
      <c r="P838" s="748"/>
      <c r="Q838" s="583" t="s">
        <v>365</v>
      </c>
      <c r="R838" s="611">
        <v>45</v>
      </c>
      <c r="S838" s="583"/>
      <c r="T838" s="611" t="s">
        <v>3834</v>
      </c>
      <c r="U838" s="583"/>
    </row>
    <row r="839" spans="1:21" ht="33" customHeight="1" x14ac:dyDescent="0.2">
      <c r="A839" s="576" t="s">
        <v>281</v>
      </c>
      <c r="B839" s="583" t="s">
        <v>365</v>
      </c>
      <c r="C839" s="589">
        <v>158</v>
      </c>
      <c r="D839" s="554" t="s">
        <v>98</v>
      </c>
      <c r="E839" s="586" t="s">
        <v>2602</v>
      </c>
      <c r="F839" s="586" t="s">
        <v>342</v>
      </c>
      <c r="G839" s="554" t="s">
        <v>2101</v>
      </c>
      <c r="H839" s="587"/>
      <c r="I839" s="587" t="s">
        <v>368</v>
      </c>
      <c r="J839" s="583"/>
      <c r="K839" s="554" t="s">
        <v>1866</v>
      </c>
      <c r="L839" s="554" t="s">
        <v>416</v>
      </c>
      <c r="M839" s="619" t="s">
        <v>2743</v>
      </c>
      <c r="N839" s="583" t="s">
        <v>2995</v>
      </c>
      <c r="O839" s="583" t="s">
        <v>2174</v>
      </c>
      <c r="P839" s="583" t="s">
        <v>3835</v>
      </c>
      <c r="Q839" s="583"/>
      <c r="R839" s="611">
        <v>0.05</v>
      </c>
      <c r="S839" s="583"/>
      <c r="T839" s="611" t="s">
        <v>3834</v>
      </c>
      <c r="U839" s="583"/>
    </row>
    <row r="840" spans="1:21" ht="33" customHeight="1" x14ac:dyDescent="0.2">
      <c r="A840" s="576" t="s">
        <v>281</v>
      </c>
      <c r="B840" s="583" t="s">
        <v>365</v>
      </c>
      <c r="C840" s="589">
        <v>158</v>
      </c>
      <c r="D840" s="554" t="s">
        <v>98</v>
      </c>
      <c r="E840" s="586" t="s">
        <v>2603</v>
      </c>
      <c r="F840" s="586" t="s">
        <v>342</v>
      </c>
      <c r="G840" s="554" t="s">
        <v>1528</v>
      </c>
      <c r="H840" s="587"/>
      <c r="I840" s="587" t="s">
        <v>426</v>
      </c>
      <c r="J840" s="583"/>
      <c r="K840" s="554" t="s">
        <v>2676</v>
      </c>
      <c r="L840" s="554" t="s">
        <v>1538</v>
      </c>
      <c r="M840" s="619" t="s">
        <v>2743</v>
      </c>
      <c r="N840" s="583" t="s">
        <v>2993</v>
      </c>
      <c r="O840" s="583" t="s">
        <v>462</v>
      </c>
      <c r="P840" s="583"/>
      <c r="Q840" s="583"/>
      <c r="R840" s="611">
        <v>1</v>
      </c>
      <c r="S840" s="583" t="s">
        <v>354</v>
      </c>
      <c r="T840" s="611" t="s">
        <v>3843</v>
      </c>
      <c r="U840" s="583" t="s">
        <v>354</v>
      </c>
    </row>
    <row r="841" spans="1:21" ht="33" customHeight="1" x14ac:dyDescent="0.2">
      <c r="A841" s="590"/>
      <c r="B841" s="583" t="s">
        <v>586</v>
      </c>
      <c r="C841" s="589">
        <v>158</v>
      </c>
      <c r="D841" s="554" t="s">
        <v>98</v>
      </c>
      <c r="E841" s="586" t="s">
        <v>2604</v>
      </c>
      <c r="F841" s="586" t="s">
        <v>353</v>
      </c>
      <c r="G841" s="554" t="s">
        <v>1859</v>
      </c>
      <c r="H841" s="554"/>
      <c r="I841" s="587"/>
      <c r="J841" s="583"/>
      <c r="K841" s="554" t="s">
        <v>2677</v>
      </c>
      <c r="L841" s="554"/>
      <c r="M841" s="583" t="s">
        <v>753</v>
      </c>
      <c r="N841" s="583" t="s">
        <v>2993</v>
      </c>
      <c r="O841" s="583" t="s">
        <v>2174</v>
      </c>
      <c r="P841" s="583"/>
      <c r="Q841" s="583"/>
      <c r="R841" s="611"/>
      <c r="S841" s="583"/>
      <c r="T841" s="611" t="s">
        <v>3842</v>
      </c>
      <c r="U841" s="583"/>
    </row>
    <row r="842" spans="1:21" ht="33" customHeight="1" x14ac:dyDescent="0.2">
      <c r="A842" s="590"/>
      <c r="B842" s="583" t="s">
        <v>586</v>
      </c>
      <c r="C842" s="589">
        <v>158</v>
      </c>
      <c r="D842" s="554" t="s">
        <v>98</v>
      </c>
      <c r="E842" s="586" t="s">
        <v>2605</v>
      </c>
      <c r="F842" s="586" t="s">
        <v>346</v>
      </c>
      <c r="G842" s="554" t="s">
        <v>1859</v>
      </c>
      <c r="H842" s="587"/>
      <c r="I842" s="587" t="s">
        <v>443</v>
      </c>
      <c r="J842" s="583"/>
      <c r="K842" s="554" t="s">
        <v>2678</v>
      </c>
      <c r="L842" s="554" t="s">
        <v>2679</v>
      </c>
      <c r="M842" s="583" t="s">
        <v>753</v>
      </c>
      <c r="N842" s="583" t="s">
        <v>2993</v>
      </c>
      <c r="O842" s="583" t="s">
        <v>2174</v>
      </c>
      <c r="P842" s="583"/>
      <c r="Q842" s="583" t="s">
        <v>3987</v>
      </c>
      <c r="R842" s="611">
        <v>4</v>
      </c>
      <c r="S842" s="583"/>
      <c r="T842" s="611" t="s">
        <v>3834</v>
      </c>
      <c r="U842" s="583"/>
    </row>
    <row r="843" spans="1:21" ht="33" customHeight="1" x14ac:dyDescent="0.2">
      <c r="A843" s="590"/>
      <c r="B843" s="583" t="s">
        <v>586</v>
      </c>
      <c r="C843" s="589">
        <v>158</v>
      </c>
      <c r="D843" s="554" t="s">
        <v>98</v>
      </c>
      <c r="E843" s="586" t="s">
        <v>2606</v>
      </c>
      <c r="F843" s="586" t="s">
        <v>346</v>
      </c>
      <c r="G843" s="554" t="s">
        <v>1859</v>
      </c>
      <c r="H843" s="587"/>
      <c r="I843" s="587" t="s">
        <v>414</v>
      </c>
      <c r="J843" s="583"/>
      <c r="K843" s="554" t="s">
        <v>2680</v>
      </c>
      <c r="L843" s="554" t="s">
        <v>2681</v>
      </c>
      <c r="M843" s="583" t="s">
        <v>753</v>
      </c>
      <c r="N843" s="583" t="s">
        <v>2995</v>
      </c>
      <c r="O843" s="583" t="s">
        <v>2174</v>
      </c>
      <c r="P843" s="583" t="s">
        <v>3835</v>
      </c>
      <c r="Q843" s="583"/>
      <c r="R843" s="611">
        <v>2</v>
      </c>
      <c r="S843" s="583"/>
      <c r="T843" s="611" t="s">
        <v>3834</v>
      </c>
      <c r="U843" s="583"/>
    </row>
    <row r="844" spans="1:21" ht="33" customHeight="1" x14ac:dyDescent="0.2">
      <c r="A844" s="590"/>
      <c r="B844" s="583" t="s">
        <v>586</v>
      </c>
      <c r="C844" s="589">
        <v>158</v>
      </c>
      <c r="D844" s="554" t="s">
        <v>98</v>
      </c>
      <c r="E844" s="586" t="s">
        <v>2607</v>
      </c>
      <c r="F844" s="586" t="s">
        <v>346</v>
      </c>
      <c r="G844" s="554" t="s">
        <v>1859</v>
      </c>
      <c r="H844" s="587"/>
      <c r="I844" s="587" t="s">
        <v>665</v>
      </c>
      <c r="J844" s="583"/>
      <c r="K844" s="554" t="s">
        <v>2682</v>
      </c>
      <c r="L844" s="554" t="s">
        <v>2683</v>
      </c>
      <c r="M844" s="583" t="s">
        <v>753</v>
      </c>
      <c r="N844" s="583" t="s">
        <v>2995</v>
      </c>
      <c r="O844" s="583" t="s">
        <v>2174</v>
      </c>
      <c r="P844" s="583" t="s">
        <v>3835</v>
      </c>
      <c r="Q844" s="583"/>
      <c r="R844" s="611">
        <v>21</v>
      </c>
      <c r="S844" s="583"/>
      <c r="T844" s="611" t="s">
        <v>3834</v>
      </c>
      <c r="U844" s="583"/>
    </row>
    <row r="845" spans="1:21" ht="33" customHeight="1" x14ac:dyDescent="0.2">
      <c r="A845" s="594"/>
      <c r="B845" s="583" t="s">
        <v>586</v>
      </c>
      <c r="C845" s="589">
        <v>158</v>
      </c>
      <c r="D845" s="554" t="s">
        <v>98</v>
      </c>
      <c r="E845" s="586" t="s">
        <v>2608</v>
      </c>
      <c r="F845" s="586" t="s">
        <v>346</v>
      </c>
      <c r="G845" s="554" t="s">
        <v>1859</v>
      </c>
      <c r="H845" s="554"/>
      <c r="I845" s="587"/>
      <c r="J845" s="583"/>
      <c r="K845" s="554" t="s">
        <v>2684</v>
      </c>
      <c r="L845" s="554" t="s">
        <v>2685</v>
      </c>
      <c r="M845" s="583" t="s">
        <v>753</v>
      </c>
      <c r="N845" s="583" t="s">
        <v>2993</v>
      </c>
      <c r="O845" s="583" t="s">
        <v>462</v>
      </c>
      <c r="P845" s="611"/>
      <c r="Q845" s="583" t="s">
        <v>3873</v>
      </c>
      <c r="R845" s="611">
        <v>30</v>
      </c>
      <c r="S845" s="583"/>
      <c r="T845" s="611" t="s">
        <v>3834</v>
      </c>
      <c r="U845" s="583"/>
    </row>
    <row r="846" spans="1:21" ht="33" customHeight="1" x14ac:dyDescent="0.2">
      <c r="A846" s="590"/>
      <c r="B846" s="583" t="s">
        <v>586</v>
      </c>
      <c r="C846" s="589">
        <v>158</v>
      </c>
      <c r="D846" s="554" t="s">
        <v>98</v>
      </c>
      <c r="E846" s="586" t="s">
        <v>2609</v>
      </c>
      <c r="F846" s="586" t="s">
        <v>346</v>
      </c>
      <c r="G846" s="554" t="s">
        <v>1859</v>
      </c>
      <c r="H846" s="587"/>
      <c r="I846" s="587" t="s">
        <v>697</v>
      </c>
      <c r="J846" s="583"/>
      <c r="K846" s="554" t="s">
        <v>2686</v>
      </c>
      <c r="L846" s="554" t="s">
        <v>2687</v>
      </c>
      <c r="M846" s="583" t="s">
        <v>753</v>
      </c>
      <c r="N846" s="583" t="s">
        <v>2995</v>
      </c>
      <c r="O846" s="583" t="s">
        <v>3296</v>
      </c>
      <c r="P846" s="583" t="s">
        <v>3835</v>
      </c>
      <c r="Q846" s="583"/>
      <c r="R846" s="611">
        <v>30</v>
      </c>
      <c r="S846" s="583">
        <v>3000</v>
      </c>
      <c r="T846" s="611" t="s">
        <v>3834</v>
      </c>
      <c r="U846" s="583" t="s">
        <v>3906</v>
      </c>
    </row>
    <row r="847" spans="1:21" ht="33" customHeight="1" x14ac:dyDescent="0.2">
      <c r="A847" s="590"/>
      <c r="B847" s="583" t="s">
        <v>586</v>
      </c>
      <c r="C847" s="589">
        <v>158</v>
      </c>
      <c r="D847" s="554" t="s">
        <v>98</v>
      </c>
      <c r="E847" s="586" t="s">
        <v>2610</v>
      </c>
      <c r="F847" s="586" t="s">
        <v>346</v>
      </c>
      <c r="G847" s="554" t="s">
        <v>1859</v>
      </c>
      <c r="H847" s="587"/>
      <c r="I847" s="587" t="s">
        <v>368</v>
      </c>
      <c r="J847" s="583"/>
      <c r="K847" s="554" t="s">
        <v>2688</v>
      </c>
      <c r="L847" s="554" t="s">
        <v>2689</v>
      </c>
      <c r="M847" s="583" t="s">
        <v>753</v>
      </c>
      <c r="N847" s="583" t="s">
        <v>2995</v>
      </c>
      <c r="O847" s="583" t="s">
        <v>2174</v>
      </c>
      <c r="P847" s="583" t="s">
        <v>3835</v>
      </c>
      <c r="Q847" s="583"/>
      <c r="R847" s="611">
        <v>3000</v>
      </c>
      <c r="S847" s="583"/>
      <c r="T847" s="611" t="s">
        <v>3906</v>
      </c>
      <c r="U847" s="583"/>
    </row>
    <row r="848" spans="1:21" ht="33" customHeight="1" x14ac:dyDescent="0.2">
      <c r="A848" s="594"/>
      <c r="B848" s="583" t="s">
        <v>586</v>
      </c>
      <c r="C848" s="589">
        <v>158</v>
      </c>
      <c r="D848" s="554" t="s">
        <v>98</v>
      </c>
      <c r="E848" s="586" t="s">
        <v>2611</v>
      </c>
      <c r="F848" s="586" t="s">
        <v>346</v>
      </c>
      <c r="G848" s="554" t="s">
        <v>3297</v>
      </c>
      <c r="H848" s="587"/>
      <c r="I848" s="587" t="s">
        <v>197</v>
      </c>
      <c r="J848" s="583"/>
      <c r="K848" s="554" t="s">
        <v>2690</v>
      </c>
      <c r="L848" s="554" t="s">
        <v>2691</v>
      </c>
      <c r="M848" s="583" t="s">
        <v>753</v>
      </c>
      <c r="N848" s="583" t="s">
        <v>2993</v>
      </c>
      <c r="O848" s="583" t="s">
        <v>2174</v>
      </c>
      <c r="P848" s="748"/>
      <c r="Q848" s="583" t="s">
        <v>365</v>
      </c>
      <c r="R848" s="611">
        <v>0.375</v>
      </c>
      <c r="S848" s="583"/>
      <c r="T848" s="611" t="s">
        <v>3834</v>
      </c>
      <c r="U848" s="583"/>
    </row>
    <row r="849" spans="1:21" ht="33" customHeight="1" x14ac:dyDescent="0.2">
      <c r="A849" s="590"/>
      <c r="B849" s="583" t="s">
        <v>586</v>
      </c>
      <c r="C849" s="589">
        <v>158</v>
      </c>
      <c r="D849" s="554" t="s">
        <v>98</v>
      </c>
      <c r="E849" s="586" t="s">
        <v>2612</v>
      </c>
      <c r="F849" s="586" t="s">
        <v>346</v>
      </c>
      <c r="G849" s="554" t="s">
        <v>1527</v>
      </c>
      <c r="H849" s="587"/>
      <c r="I849" s="587" t="s">
        <v>374</v>
      </c>
      <c r="J849" s="583"/>
      <c r="K849" s="554" t="s">
        <v>2692</v>
      </c>
      <c r="L849" s="554" t="s">
        <v>752</v>
      </c>
      <c r="M849" s="583" t="s">
        <v>753</v>
      </c>
      <c r="N849" s="583" t="s">
        <v>2995</v>
      </c>
      <c r="O849" s="583" t="s">
        <v>2174</v>
      </c>
      <c r="P849" s="583" t="s">
        <v>3903</v>
      </c>
      <c r="Q849" s="583" t="s">
        <v>3904</v>
      </c>
      <c r="R849" s="611">
        <v>0.5</v>
      </c>
      <c r="S849" s="583">
        <v>50</v>
      </c>
      <c r="T849" s="611" t="s">
        <v>3834</v>
      </c>
      <c r="U849" s="583" t="s">
        <v>3906</v>
      </c>
    </row>
    <row r="850" spans="1:21" ht="33" customHeight="1" x14ac:dyDescent="0.2">
      <c r="A850" s="602" t="s">
        <v>2596</v>
      </c>
      <c r="B850" s="583" t="s">
        <v>365</v>
      </c>
      <c r="C850" s="589">
        <v>158</v>
      </c>
      <c r="D850" s="554" t="s">
        <v>98</v>
      </c>
      <c r="E850" s="672" t="s">
        <v>2878</v>
      </c>
      <c r="F850" s="586" t="s">
        <v>2879</v>
      </c>
      <c r="G850" s="554"/>
      <c r="H850" s="587"/>
      <c r="I850" s="587" t="s">
        <v>197</v>
      </c>
      <c r="J850" s="583"/>
      <c r="K850" s="554" t="s">
        <v>2674</v>
      </c>
      <c r="L850" s="554" t="s">
        <v>2675</v>
      </c>
      <c r="M850" s="619" t="s">
        <v>2743</v>
      </c>
      <c r="N850" s="583" t="s">
        <v>2993</v>
      </c>
      <c r="O850" s="583" t="s">
        <v>461</v>
      </c>
      <c r="P850" s="611"/>
      <c r="Q850" s="583"/>
      <c r="R850" s="583" t="s">
        <v>3988</v>
      </c>
      <c r="S850" s="583" t="s">
        <v>3988</v>
      </c>
      <c r="T850" s="592" t="s">
        <v>3989</v>
      </c>
      <c r="U850" s="588"/>
    </row>
    <row r="851" spans="1:21" ht="33" customHeight="1" x14ac:dyDescent="0.2">
      <c r="A851" s="602" t="s">
        <v>2596</v>
      </c>
      <c r="B851" s="583" t="s">
        <v>365</v>
      </c>
      <c r="C851" s="589">
        <v>158</v>
      </c>
      <c r="D851" s="554" t="s">
        <v>98</v>
      </c>
      <c r="E851" s="672" t="s">
        <v>2878</v>
      </c>
      <c r="F851" s="586" t="s">
        <v>2879</v>
      </c>
      <c r="G851" s="554"/>
      <c r="H851" s="587"/>
      <c r="I851" s="587" t="s">
        <v>1024</v>
      </c>
      <c r="J851" s="583"/>
      <c r="K851" s="554" t="s">
        <v>2674</v>
      </c>
      <c r="L851" s="554" t="s">
        <v>2675</v>
      </c>
      <c r="M851" s="619" t="s">
        <v>2743</v>
      </c>
      <c r="N851" s="583" t="s">
        <v>2993</v>
      </c>
      <c r="O851" s="583" t="s">
        <v>461</v>
      </c>
      <c r="P851" s="611"/>
      <c r="Q851" s="583"/>
      <c r="R851" s="583" t="s">
        <v>3988</v>
      </c>
      <c r="S851" s="583" t="s">
        <v>3988</v>
      </c>
      <c r="T851" s="592" t="s">
        <v>3989</v>
      </c>
      <c r="U851" s="588"/>
    </row>
    <row r="852" spans="1:21" ht="33" customHeight="1" x14ac:dyDescent="0.2">
      <c r="A852" s="602" t="s">
        <v>2596</v>
      </c>
      <c r="B852" s="583" t="s">
        <v>365</v>
      </c>
      <c r="C852" s="589">
        <v>158</v>
      </c>
      <c r="D852" s="554" t="s">
        <v>98</v>
      </c>
      <c r="E852" s="672" t="s">
        <v>2878</v>
      </c>
      <c r="F852" s="586" t="s">
        <v>2879</v>
      </c>
      <c r="G852" s="554"/>
      <c r="H852" s="587"/>
      <c r="I852" s="587" t="s">
        <v>197</v>
      </c>
      <c r="J852" s="583"/>
      <c r="K852" s="554" t="s">
        <v>2674</v>
      </c>
      <c r="L852" s="554" t="s">
        <v>2675</v>
      </c>
      <c r="M852" s="619" t="s">
        <v>2743</v>
      </c>
      <c r="N852" s="583" t="s">
        <v>2993</v>
      </c>
      <c r="O852" s="583" t="s">
        <v>461</v>
      </c>
      <c r="P852" s="611"/>
      <c r="Q852" s="583"/>
      <c r="R852" s="583" t="s">
        <v>3990</v>
      </c>
      <c r="S852" s="583" t="s">
        <v>3990</v>
      </c>
      <c r="T852" s="592" t="s">
        <v>3989</v>
      </c>
      <c r="U852" s="588"/>
    </row>
    <row r="853" spans="1:21" ht="33" customHeight="1" x14ac:dyDescent="0.2">
      <c r="A853" s="602" t="s">
        <v>2596</v>
      </c>
      <c r="B853" s="583" t="s">
        <v>365</v>
      </c>
      <c r="C853" s="589">
        <v>158</v>
      </c>
      <c r="D853" s="554" t="s">
        <v>98</v>
      </c>
      <c r="E853" s="672" t="s">
        <v>2878</v>
      </c>
      <c r="F853" s="586" t="s">
        <v>2879</v>
      </c>
      <c r="G853" s="554"/>
      <c r="H853" s="587"/>
      <c r="I853" s="587" t="s">
        <v>1024</v>
      </c>
      <c r="J853" s="583"/>
      <c r="K853" s="554" t="s">
        <v>2674</v>
      </c>
      <c r="L853" s="554" t="s">
        <v>2675</v>
      </c>
      <c r="M853" s="619" t="s">
        <v>2743</v>
      </c>
      <c r="N853" s="583" t="s">
        <v>2993</v>
      </c>
      <c r="O853" s="583" t="s">
        <v>461</v>
      </c>
      <c r="P853" s="611"/>
      <c r="Q853" s="583"/>
      <c r="R853" s="583" t="s">
        <v>3990</v>
      </c>
      <c r="S853" s="583" t="s">
        <v>3990</v>
      </c>
      <c r="T853" s="592" t="s">
        <v>3989</v>
      </c>
      <c r="U853" s="588"/>
    </row>
    <row r="854" spans="1:21" ht="33" customHeight="1" x14ac:dyDescent="0.2">
      <c r="A854" s="594"/>
      <c r="B854" s="583" t="s">
        <v>586</v>
      </c>
      <c r="C854" s="589">
        <v>159</v>
      </c>
      <c r="D854" s="554" t="s">
        <v>2601</v>
      </c>
      <c r="E854" s="586" t="s">
        <v>2613</v>
      </c>
      <c r="F854" s="586" t="s">
        <v>346</v>
      </c>
      <c r="G854" s="554" t="s">
        <v>1857</v>
      </c>
      <c r="H854" s="587"/>
      <c r="I854" s="587" t="s">
        <v>197</v>
      </c>
      <c r="J854" s="583"/>
      <c r="K854" s="554" t="s">
        <v>2693</v>
      </c>
      <c r="L854" s="554" t="s">
        <v>2694</v>
      </c>
      <c r="M854" s="673" t="s">
        <v>2033</v>
      </c>
      <c r="N854" s="583" t="s">
        <v>2993</v>
      </c>
      <c r="O854" s="583" t="s">
        <v>2994</v>
      </c>
      <c r="P854" s="748"/>
      <c r="Q854" s="583" t="s">
        <v>365</v>
      </c>
      <c r="R854" s="611">
        <v>0.3</v>
      </c>
      <c r="S854" s="583"/>
      <c r="T854" s="611" t="s">
        <v>3834</v>
      </c>
      <c r="U854" s="583"/>
    </row>
    <row r="855" spans="1:21" ht="33" customHeight="1" x14ac:dyDescent="0.2">
      <c r="A855" s="594"/>
      <c r="B855" s="583" t="s">
        <v>365</v>
      </c>
      <c r="C855" s="589">
        <v>159</v>
      </c>
      <c r="D855" s="554" t="s">
        <v>2601</v>
      </c>
      <c r="E855" s="586" t="s">
        <v>2614</v>
      </c>
      <c r="F855" s="586" t="s">
        <v>346</v>
      </c>
      <c r="G855" s="554" t="s">
        <v>3298</v>
      </c>
      <c r="H855" s="587"/>
      <c r="I855" s="587" t="s">
        <v>1339</v>
      </c>
      <c r="J855" s="583"/>
      <c r="K855" s="554" t="s">
        <v>2113</v>
      </c>
      <c r="L855" s="554" t="s">
        <v>2695</v>
      </c>
      <c r="M855" s="673" t="s">
        <v>2033</v>
      </c>
      <c r="N855" s="583" t="s">
        <v>2993</v>
      </c>
      <c r="O855" s="583" t="s">
        <v>462</v>
      </c>
      <c r="P855" s="611"/>
      <c r="Q855" s="583" t="s">
        <v>3991</v>
      </c>
      <c r="R855" s="611">
        <v>1</v>
      </c>
      <c r="S855" s="583"/>
      <c r="T855" s="611" t="s">
        <v>3843</v>
      </c>
      <c r="U855" s="583"/>
    </row>
    <row r="856" spans="1:21" ht="33" customHeight="1" x14ac:dyDescent="0.2">
      <c r="A856" s="590"/>
      <c r="B856" s="583" t="s">
        <v>586</v>
      </c>
      <c r="C856" s="589">
        <v>159</v>
      </c>
      <c r="D856" s="554" t="s">
        <v>2601</v>
      </c>
      <c r="E856" s="586" t="s">
        <v>2615</v>
      </c>
      <c r="F856" s="586" t="s">
        <v>346</v>
      </c>
      <c r="G856" s="554" t="s">
        <v>1861</v>
      </c>
      <c r="H856" s="587"/>
      <c r="I856" s="587" t="s">
        <v>368</v>
      </c>
      <c r="J856" s="583"/>
      <c r="K856" s="554" t="s">
        <v>2696</v>
      </c>
      <c r="L856" s="554" t="s">
        <v>416</v>
      </c>
      <c r="M856" s="673" t="s">
        <v>2033</v>
      </c>
      <c r="N856" s="583" t="s">
        <v>2995</v>
      </c>
      <c r="O856" s="583" t="s">
        <v>2392</v>
      </c>
      <c r="P856" s="583" t="s">
        <v>3835</v>
      </c>
      <c r="Q856" s="583"/>
      <c r="R856" s="611">
        <v>0.26</v>
      </c>
      <c r="S856" s="583"/>
      <c r="T856" s="611" t="s">
        <v>3834</v>
      </c>
      <c r="U856" s="583"/>
    </row>
    <row r="857" spans="1:21" ht="33" customHeight="1" x14ac:dyDescent="0.2">
      <c r="A857" s="590"/>
      <c r="B857" s="583" t="s">
        <v>586</v>
      </c>
      <c r="C857" s="589">
        <v>159</v>
      </c>
      <c r="D857" s="554" t="s">
        <v>2601</v>
      </c>
      <c r="E857" s="586" t="s">
        <v>2616</v>
      </c>
      <c r="F857" s="586" t="s">
        <v>346</v>
      </c>
      <c r="G857" s="554" t="s">
        <v>1861</v>
      </c>
      <c r="H857" s="587"/>
      <c r="I857" s="587" t="s">
        <v>368</v>
      </c>
      <c r="J857" s="583"/>
      <c r="K857" s="554" t="s">
        <v>2697</v>
      </c>
      <c r="L857" s="554" t="s">
        <v>416</v>
      </c>
      <c r="M857" s="673" t="s">
        <v>2033</v>
      </c>
      <c r="N857" s="583" t="s">
        <v>2995</v>
      </c>
      <c r="O857" s="583" t="s">
        <v>2392</v>
      </c>
      <c r="P857" s="583" t="s">
        <v>3835</v>
      </c>
      <c r="Q857" s="583"/>
      <c r="R857" s="611">
        <v>0.26</v>
      </c>
      <c r="S857" s="583"/>
      <c r="T857" s="611" t="s">
        <v>3834</v>
      </c>
      <c r="U857" s="583"/>
    </row>
    <row r="858" spans="1:21" ht="33" customHeight="1" x14ac:dyDescent="0.2">
      <c r="A858" s="590"/>
      <c r="B858" s="583" t="s">
        <v>586</v>
      </c>
      <c r="C858" s="589">
        <v>159</v>
      </c>
      <c r="D858" s="554" t="s">
        <v>2601</v>
      </c>
      <c r="E858" s="586" t="s">
        <v>2617</v>
      </c>
      <c r="F858" s="586" t="s">
        <v>346</v>
      </c>
      <c r="G858" s="554" t="s">
        <v>3299</v>
      </c>
      <c r="H858" s="587"/>
      <c r="I858" s="587" t="s">
        <v>368</v>
      </c>
      <c r="J858" s="583"/>
      <c r="K858" s="554" t="s">
        <v>2698</v>
      </c>
      <c r="L858" s="554" t="s">
        <v>2699</v>
      </c>
      <c r="M858" s="673" t="s">
        <v>2033</v>
      </c>
      <c r="N858" s="583" t="s">
        <v>365</v>
      </c>
      <c r="O858" s="583" t="s">
        <v>2392</v>
      </c>
      <c r="P858" s="583" t="s">
        <v>3835</v>
      </c>
      <c r="Q858" s="583"/>
      <c r="R858" s="611">
        <v>3</v>
      </c>
      <c r="S858" s="583"/>
      <c r="T858" s="611" t="s">
        <v>3843</v>
      </c>
      <c r="U858" s="583"/>
    </row>
    <row r="859" spans="1:21" ht="33" customHeight="1" x14ac:dyDescent="0.2">
      <c r="A859" s="590"/>
      <c r="B859" s="583" t="s">
        <v>586</v>
      </c>
      <c r="C859" s="589">
        <v>159</v>
      </c>
      <c r="D859" s="554" t="s">
        <v>2601</v>
      </c>
      <c r="E859" s="586" t="s">
        <v>2618</v>
      </c>
      <c r="F859" s="586" t="s">
        <v>346</v>
      </c>
      <c r="G859" s="554" t="s">
        <v>1859</v>
      </c>
      <c r="H859" s="587"/>
      <c r="I859" s="587" t="s">
        <v>368</v>
      </c>
      <c r="J859" s="583"/>
      <c r="K859" s="554" t="s">
        <v>2700</v>
      </c>
      <c r="L859" s="554" t="s">
        <v>416</v>
      </c>
      <c r="M859" s="673" t="s">
        <v>2033</v>
      </c>
      <c r="N859" s="583" t="s">
        <v>2995</v>
      </c>
      <c r="O859" s="583" t="s">
        <v>2392</v>
      </c>
      <c r="P859" s="583" t="s">
        <v>3835</v>
      </c>
      <c r="Q859" s="583"/>
      <c r="R859" s="611">
        <v>6.7</v>
      </c>
      <c r="S859" s="583"/>
      <c r="T859" s="611" t="s">
        <v>3834</v>
      </c>
      <c r="U859" s="583"/>
    </row>
    <row r="860" spans="1:21" ht="33" customHeight="1" x14ac:dyDescent="0.2">
      <c r="A860" s="590"/>
      <c r="B860" s="583" t="s">
        <v>586</v>
      </c>
      <c r="C860" s="589">
        <v>159</v>
      </c>
      <c r="D860" s="554" t="s">
        <v>2601</v>
      </c>
      <c r="E860" s="586" t="s">
        <v>2619</v>
      </c>
      <c r="F860" s="586" t="s">
        <v>346</v>
      </c>
      <c r="G860" s="554" t="s">
        <v>1857</v>
      </c>
      <c r="H860" s="587"/>
      <c r="I860" s="587" t="s">
        <v>368</v>
      </c>
      <c r="J860" s="583"/>
      <c r="K860" s="554" t="s">
        <v>2701</v>
      </c>
      <c r="L860" s="554" t="s">
        <v>416</v>
      </c>
      <c r="M860" s="673" t="s">
        <v>2033</v>
      </c>
      <c r="N860" s="583" t="s">
        <v>2995</v>
      </c>
      <c r="O860" s="583" t="s">
        <v>3300</v>
      </c>
      <c r="P860" s="583" t="s">
        <v>3835</v>
      </c>
      <c r="Q860" s="583"/>
      <c r="R860" s="611">
        <v>2</v>
      </c>
      <c r="S860" s="583"/>
      <c r="T860" s="611" t="s">
        <v>3834</v>
      </c>
      <c r="U860" s="583"/>
    </row>
    <row r="861" spans="1:21" ht="33" customHeight="1" x14ac:dyDescent="0.2">
      <c r="A861" s="590"/>
      <c r="B861" s="583" t="s">
        <v>586</v>
      </c>
      <c r="C861" s="589">
        <v>159</v>
      </c>
      <c r="D861" s="554" t="s">
        <v>2601</v>
      </c>
      <c r="E861" s="586" t="s">
        <v>2620</v>
      </c>
      <c r="F861" s="586" t="s">
        <v>346</v>
      </c>
      <c r="G861" s="554" t="s">
        <v>1336</v>
      </c>
      <c r="H861" s="587"/>
      <c r="I861" s="587" t="s">
        <v>368</v>
      </c>
      <c r="J861" s="583"/>
      <c r="K861" s="554" t="s">
        <v>2702</v>
      </c>
      <c r="L861" s="554" t="s">
        <v>416</v>
      </c>
      <c r="M861" s="673" t="s">
        <v>2033</v>
      </c>
      <c r="N861" s="583" t="s">
        <v>2995</v>
      </c>
      <c r="O861" s="583" t="s">
        <v>2392</v>
      </c>
      <c r="P861" s="583" t="s">
        <v>3835</v>
      </c>
      <c r="Q861" s="583"/>
      <c r="R861" s="611">
        <v>21.9</v>
      </c>
      <c r="S861" s="583"/>
      <c r="T861" s="611" t="s">
        <v>3834</v>
      </c>
      <c r="U861" s="583"/>
    </row>
    <row r="862" spans="1:21" ht="33" customHeight="1" x14ac:dyDescent="0.2">
      <c r="A862" s="590"/>
      <c r="B862" s="583" t="s">
        <v>586</v>
      </c>
      <c r="C862" s="589">
        <v>159</v>
      </c>
      <c r="D862" s="554" t="s">
        <v>2601</v>
      </c>
      <c r="E862" s="586" t="s">
        <v>2621</v>
      </c>
      <c r="F862" s="586" t="s">
        <v>346</v>
      </c>
      <c r="G862" s="554" t="s">
        <v>1527</v>
      </c>
      <c r="H862" s="587"/>
      <c r="I862" s="587" t="s">
        <v>368</v>
      </c>
      <c r="J862" s="583"/>
      <c r="K862" s="554" t="s">
        <v>2703</v>
      </c>
      <c r="L862" s="554" t="s">
        <v>2704</v>
      </c>
      <c r="M862" s="673" t="s">
        <v>2033</v>
      </c>
      <c r="N862" s="583" t="s">
        <v>2995</v>
      </c>
      <c r="O862" s="583" t="s">
        <v>2392</v>
      </c>
      <c r="P862" s="583" t="s">
        <v>3874</v>
      </c>
      <c r="Q862" s="583" t="s">
        <v>3992</v>
      </c>
      <c r="R862" s="611">
        <v>3.3</v>
      </c>
      <c r="S862" s="583"/>
      <c r="T862" s="611" t="s">
        <v>3834</v>
      </c>
      <c r="U862" s="583"/>
    </row>
    <row r="863" spans="1:21" ht="33" customHeight="1" x14ac:dyDescent="0.2">
      <c r="A863" s="590"/>
      <c r="B863" s="583" t="s">
        <v>586</v>
      </c>
      <c r="C863" s="589">
        <v>159</v>
      </c>
      <c r="D863" s="554" t="s">
        <v>2601</v>
      </c>
      <c r="E863" s="586" t="s">
        <v>2622</v>
      </c>
      <c r="F863" s="586" t="s">
        <v>346</v>
      </c>
      <c r="G863" s="554" t="s">
        <v>1527</v>
      </c>
      <c r="H863" s="587"/>
      <c r="I863" s="587" t="s">
        <v>374</v>
      </c>
      <c r="J863" s="583"/>
      <c r="K863" s="554" t="s">
        <v>2131</v>
      </c>
      <c r="L863" s="554" t="s">
        <v>2705</v>
      </c>
      <c r="M863" s="673" t="s">
        <v>2033</v>
      </c>
      <c r="N863" s="583" t="s">
        <v>2995</v>
      </c>
      <c r="O863" s="583" t="s">
        <v>2392</v>
      </c>
      <c r="P863" s="583" t="s">
        <v>3858</v>
      </c>
      <c r="Q863" s="583" t="s">
        <v>3993</v>
      </c>
      <c r="R863" s="611">
        <v>5</v>
      </c>
      <c r="S863" s="583"/>
      <c r="T863" s="611" t="s">
        <v>3834</v>
      </c>
      <c r="U863" s="583"/>
    </row>
    <row r="864" spans="1:21" ht="33" customHeight="1" x14ac:dyDescent="0.2">
      <c r="A864" s="590"/>
      <c r="B864" s="583" t="s">
        <v>586</v>
      </c>
      <c r="C864" s="589">
        <v>159</v>
      </c>
      <c r="D864" s="554" t="s">
        <v>2601</v>
      </c>
      <c r="E864" s="586" t="s">
        <v>2623</v>
      </c>
      <c r="F864" s="586" t="s">
        <v>346</v>
      </c>
      <c r="G864" s="554" t="s">
        <v>1527</v>
      </c>
      <c r="H864" s="587"/>
      <c r="I864" s="587" t="s">
        <v>374</v>
      </c>
      <c r="J864" s="583"/>
      <c r="K864" s="554" t="s">
        <v>2706</v>
      </c>
      <c r="L864" s="554" t="s">
        <v>2707</v>
      </c>
      <c r="M864" s="673" t="s">
        <v>2033</v>
      </c>
      <c r="N864" s="583" t="s">
        <v>2995</v>
      </c>
      <c r="O864" s="583" t="s">
        <v>2996</v>
      </c>
      <c r="P864" s="583" t="s">
        <v>3855</v>
      </c>
      <c r="Q864" s="583" t="s">
        <v>3994</v>
      </c>
      <c r="R864" s="611">
        <v>0.7</v>
      </c>
      <c r="S864" s="583"/>
      <c r="T864" s="611" t="s">
        <v>3834</v>
      </c>
      <c r="U864" s="583"/>
    </row>
    <row r="865" spans="1:21" ht="33" customHeight="1" x14ac:dyDescent="0.2">
      <c r="A865" s="590"/>
      <c r="B865" s="583" t="s">
        <v>586</v>
      </c>
      <c r="C865" s="589">
        <v>159</v>
      </c>
      <c r="D865" s="554" t="s">
        <v>2601</v>
      </c>
      <c r="E865" s="586" t="s">
        <v>2624</v>
      </c>
      <c r="F865" s="586" t="s">
        <v>346</v>
      </c>
      <c r="G865" s="554" t="s">
        <v>1527</v>
      </c>
      <c r="H865" s="587"/>
      <c r="I865" s="587" t="s">
        <v>374</v>
      </c>
      <c r="J865" s="583"/>
      <c r="K865" s="554" t="s">
        <v>2133</v>
      </c>
      <c r="L865" s="554" t="s">
        <v>2708</v>
      </c>
      <c r="M865" s="673" t="s">
        <v>2033</v>
      </c>
      <c r="N865" s="583" t="s">
        <v>2995</v>
      </c>
      <c r="O865" s="583" t="s">
        <v>2392</v>
      </c>
      <c r="P865" s="583" t="s">
        <v>3858</v>
      </c>
      <c r="Q865" s="583" t="s">
        <v>3993</v>
      </c>
      <c r="R865" s="611">
        <v>2.5</v>
      </c>
      <c r="S865" s="583"/>
      <c r="T865" s="611" t="s">
        <v>3834</v>
      </c>
      <c r="U865" s="583"/>
    </row>
    <row r="866" spans="1:21" ht="33" customHeight="1" x14ac:dyDescent="0.2">
      <c r="A866" s="590"/>
      <c r="B866" s="583" t="s">
        <v>586</v>
      </c>
      <c r="C866" s="589">
        <v>159</v>
      </c>
      <c r="D866" s="554" t="s">
        <v>2601</v>
      </c>
      <c r="E866" s="586" t="s">
        <v>2625</v>
      </c>
      <c r="F866" s="586" t="s">
        <v>346</v>
      </c>
      <c r="G866" s="554" t="s">
        <v>1527</v>
      </c>
      <c r="H866" s="587"/>
      <c r="I866" s="587" t="s">
        <v>374</v>
      </c>
      <c r="J866" s="583"/>
      <c r="K866" s="554" t="s">
        <v>2133</v>
      </c>
      <c r="L866" s="554" t="s">
        <v>2708</v>
      </c>
      <c r="M866" s="673" t="s">
        <v>2033</v>
      </c>
      <c r="N866" s="583" t="s">
        <v>2995</v>
      </c>
      <c r="O866" s="583" t="s">
        <v>2392</v>
      </c>
      <c r="P866" s="583" t="s">
        <v>3858</v>
      </c>
      <c r="Q866" s="583" t="s">
        <v>3993</v>
      </c>
      <c r="R866" s="611">
        <v>1.5</v>
      </c>
      <c r="S866" s="583"/>
      <c r="T866" s="611" t="s">
        <v>3834</v>
      </c>
      <c r="U866" s="583"/>
    </row>
    <row r="867" spans="1:21" ht="33" customHeight="1" x14ac:dyDescent="0.2">
      <c r="A867" s="590"/>
      <c r="B867" s="583" t="s">
        <v>365</v>
      </c>
      <c r="C867" s="589">
        <v>159</v>
      </c>
      <c r="D867" s="554" t="s">
        <v>2601</v>
      </c>
      <c r="E867" s="586" t="s">
        <v>2626</v>
      </c>
      <c r="F867" s="586" t="s">
        <v>346</v>
      </c>
      <c r="G867" s="554" t="s">
        <v>3301</v>
      </c>
      <c r="H867" s="587"/>
      <c r="I867" s="587" t="s">
        <v>379</v>
      </c>
      <c r="J867" s="583"/>
      <c r="K867" s="554" t="s">
        <v>1348</v>
      </c>
      <c r="L867" s="554" t="s">
        <v>2709</v>
      </c>
      <c r="M867" s="673" t="s">
        <v>2033</v>
      </c>
      <c r="N867" s="583" t="s">
        <v>2993</v>
      </c>
      <c r="O867" s="583" t="s">
        <v>462</v>
      </c>
      <c r="P867" s="583"/>
      <c r="Q867" s="583" t="s">
        <v>3995</v>
      </c>
      <c r="R867" s="611"/>
      <c r="S867" s="583"/>
      <c r="T867" s="611" t="s">
        <v>3842</v>
      </c>
      <c r="U867" s="583"/>
    </row>
    <row r="868" spans="1:21" ht="33" customHeight="1" x14ac:dyDescent="0.2">
      <c r="A868" s="576" t="s">
        <v>2597</v>
      </c>
      <c r="B868" s="576" t="s">
        <v>1242</v>
      </c>
      <c r="C868" s="595">
        <v>159</v>
      </c>
      <c r="D868" s="608" t="s">
        <v>2601</v>
      </c>
      <c r="E868" s="586" t="s">
        <v>2627</v>
      </c>
      <c r="F868" s="604" t="s">
        <v>353</v>
      </c>
      <c r="G868" s="554"/>
      <c r="H868" s="365"/>
      <c r="I868" s="609" t="s">
        <v>382</v>
      </c>
      <c r="J868" s="576"/>
      <c r="K868" s="554" t="s">
        <v>812</v>
      </c>
      <c r="L868" s="608" t="s">
        <v>813</v>
      </c>
      <c r="M868" s="673" t="s">
        <v>2033</v>
      </c>
      <c r="N868" s="583" t="s">
        <v>2993</v>
      </c>
      <c r="O868" s="583" t="s">
        <v>462</v>
      </c>
      <c r="P868" s="731"/>
      <c r="Q868" s="732"/>
      <c r="R868" s="590">
        <v>1</v>
      </c>
      <c r="S868" s="622"/>
      <c r="T868" s="651" t="s">
        <v>3843</v>
      </c>
      <c r="U868" s="576"/>
    </row>
    <row r="869" spans="1:21" ht="33" customHeight="1" x14ac:dyDescent="0.2">
      <c r="A869" s="576" t="s">
        <v>2597</v>
      </c>
      <c r="B869" s="576" t="s">
        <v>1242</v>
      </c>
      <c r="C869" s="595">
        <v>159</v>
      </c>
      <c r="D869" s="608" t="s">
        <v>2601</v>
      </c>
      <c r="E869" s="586" t="s">
        <v>2628</v>
      </c>
      <c r="F869" s="604" t="s">
        <v>353</v>
      </c>
      <c r="G869" s="554"/>
      <c r="H869" s="365"/>
      <c r="I869" s="609" t="s">
        <v>382</v>
      </c>
      <c r="J869" s="576"/>
      <c r="K869" s="554" t="s">
        <v>814</v>
      </c>
      <c r="L869" s="608" t="s">
        <v>815</v>
      </c>
      <c r="M869" s="673" t="s">
        <v>2033</v>
      </c>
      <c r="N869" s="583" t="s">
        <v>2993</v>
      </c>
      <c r="O869" s="583" t="s">
        <v>462</v>
      </c>
      <c r="P869" s="731"/>
      <c r="Q869" s="732"/>
      <c r="R869" s="590">
        <v>1</v>
      </c>
      <c r="S869" s="622"/>
      <c r="T869" s="651" t="s">
        <v>3843</v>
      </c>
      <c r="U869" s="576"/>
    </row>
    <row r="870" spans="1:21" ht="33" customHeight="1" x14ac:dyDescent="0.2">
      <c r="A870" s="576" t="s">
        <v>2597</v>
      </c>
      <c r="B870" s="576" t="s">
        <v>1242</v>
      </c>
      <c r="C870" s="595">
        <v>159</v>
      </c>
      <c r="D870" s="608" t="s">
        <v>2601</v>
      </c>
      <c r="E870" s="586" t="s">
        <v>2629</v>
      </c>
      <c r="F870" s="604" t="s">
        <v>353</v>
      </c>
      <c r="G870" s="554"/>
      <c r="H870" s="365"/>
      <c r="I870" s="609" t="s">
        <v>382</v>
      </c>
      <c r="J870" s="576"/>
      <c r="K870" s="554" t="s">
        <v>816</v>
      </c>
      <c r="L870" s="608" t="s">
        <v>817</v>
      </c>
      <c r="M870" s="673" t="s">
        <v>2033</v>
      </c>
      <c r="N870" s="583" t="s">
        <v>2993</v>
      </c>
      <c r="O870" s="583" t="s">
        <v>3011</v>
      </c>
      <c r="P870" s="731"/>
      <c r="Q870" s="732"/>
      <c r="R870" s="590">
        <v>1</v>
      </c>
      <c r="S870" s="622"/>
      <c r="T870" s="651" t="s">
        <v>3843</v>
      </c>
      <c r="U870" s="576"/>
    </row>
    <row r="871" spans="1:21" ht="33" customHeight="1" x14ac:dyDescent="0.2">
      <c r="A871" s="590"/>
      <c r="B871" s="583" t="s">
        <v>586</v>
      </c>
      <c r="C871" s="674">
        <v>159</v>
      </c>
      <c r="D871" s="364" t="s">
        <v>2601</v>
      </c>
      <c r="E871" s="675" t="s">
        <v>2630</v>
      </c>
      <c r="F871" s="598" t="s">
        <v>346</v>
      </c>
      <c r="G871" s="364" t="s">
        <v>1336</v>
      </c>
      <c r="H871" s="365"/>
      <c r="I871" s="365" t="s">
        <v>2710</v>
      </c>
      <c r="J871" s="583"/>
      <c r="K871" s="676" t="s">
        <v>2711</v>
      </c>
      <c r="L871" s="676" t="s">
        <v>1255</v>
      </c>
      <c r="M871" s="673" t="s">
        <v>2033</v>
      </c>
      <c r="N871" s="583" t="s">
        <v>2995</v>
      </c>
      <c r="O871" s="583" t="s">
        <v>3011</v>
      </c>
      <c r="P871" s="583" t="s">
        <v>3835</v>
      </c>
      <c r="Q871" s="576"/>
      <c r="R871" s="590">
        <v>2</v>
      </c>
      <c r="S871" s="622"/>
      <c r="T871" s="651" t="s">
        <v>3834</v>
      </c>
      <c r="U871" s="576"/>
    </row>
    <row r="872" spans="1:21" ht="33" customHeight="1" x14ac:dyDescent="0.2">
      <c r="A872" s="677" t="s">
        <v>2598</v>
      </c>
      <c r="B872" s="622" t="s">
        <v>586</v>
      </c>
      <c r="C872" s="678">
        <v>159</v>
      </c>
      <c r="D872" s="679" t="s">
        <v>2601</v>
      </c>
      <c r="E872" s="680" t="s">
        <v>2631</v>
      </c>
      <c r="F872" s="681" t="s">
        <v>353</v>
      </c>
      <c r="G872" s="682"/>
      <c r="H872" s="683" t="s">
        <v>3224</v>
      </c>
      <c r="I872" s="609" t="s">
        <v>389</v>
      </c>
      <c r="J872" s="622"/>
      <c r="K872" s="679" t="s">
        <v>2570</v>
      </c>
      <c r="L872" s="679" t="s">
        <v>1978</v>
      </c>
      <c r="M872" s="673" t="s">
        <v>2033</v>
      </c>
      <c r="N872" s="583" t="s">
        <v>2995</v>
      </c>
      <c r="O872" s="583" t="s">
        <v>462</v>
      </c>
      <c r="P872" s="583" t="s">
        <v>3835</v>
      </c>
      <c r="Q872" s="752"/>
      <c r="R872" s="753">
        <v>1</v>
      </c>
      <c r="S872" s="754"/>
      <c r="T872" s="611" t="s">
        <v>3843</v>
      </c>
      <c r="U872" s="752" t="s">
        <v>3864</v>
      </c>
    </row>
    <row r="873" spans="1:21" ht="33" customHeight="1" x14ac:dyDescent="0.2">
      <c r="A873" s="684" t="s">
        <v>2599</v>
      </c>
      <c r="B873" s="622" t="s">
        <v>365</v>
      </c>
      <c r="C873" s="595">
        <v>159</v>
      </c>
      <c r="D873" s="554" t="s">
        <v>2601</v>
      </c>
      <c r="E873" s="596" t="s">
        <v>2632</v>
      </c>
      <c r="F873" s="365" t="s">
        <v>353</v>
      </c>
      <c r="G873" s="554" t="s">
        <v>3302</v>
      </c>
      <c r="H873" s="365"/>
      <c r="I873" s="365" t="s">
        <v>389</v>
      </c>
      <c r="J873" s="622"/>
      <c r="K873" s="608" t="s">
        <v>2712</v>
      </c>
      <c r="L873" s="608" t="s">
        <v>2713</v>
      </c>
      <c r="M873" s="673" t="s">
        <v>2033</v>
      </c>
      <c r="N873" s="583" t="s">
        <v>2993</v>
      </c>
      <c r="O873" s="583" t="s">
        <v>3303</v>
      </c>
      <c r="P873" s="576"/>
      <c r="Q873" s="576"/>
      <c r="R873" s="590">
        <v>1</v>
      </c>
      <c r="S873" s="622"/>
      <c r="T873" s="651" t="s">
        <v>3843</v>
      </c>
      <c r="U873" s="576"/>
    </row>
    <row r="874" spans="1:21" ht="33" customHeight="1" x14ac:dyDescent="0.2">
      <c r="A874" s="576" t="s">
        <v>2597</v>
      </c>
      <c r="B874" s="583" t="s">
        <v>586</v>
      </c>
      <c r="C874" s="595">
        <v>159</v>
      </c>
      <c r="D874" s="554" t="s">
        <v>2601</v>
      </c>
      <c r="E874" s="596" t="s">
        <v>2633</v>
      </c>
      <c r="F874" s="598" t="s">
        <v>346</v>
      </c>
      <c r="G874" s="554" t="s">
        <v>3304</v>
      </c>
      <c r="H874" s="365"/>
      <c r="I874" s="587" t="s">
        <v>2714</v>
      </c>
      <c r="J874" s="583"/>
      <c r="K874" s="554" t="s">
        <v>2715</v>
      </c>
      <c r="L874" s="554" t="s">
        <v>2716</v>
      </c>
      <c r="M874" s="673" t="s">
        <v>2033</v>
      </c>
      <c r="N874" s="583" t="s">
        <v>2993</v>
      </c>
      <c r="O874" s="583" t="s">
        <v>3011</v>
      </c>
      <c r="P874" s="748"/>
      <c r="Q874" s="576" t="s">
        <v>365</v>
      </c>
      <c r="R874" s="590">
        <v>10</v>
      </c>
      <c r="S874" s="622"/>
      <c r="T874" s="651" t="s">
        <v>3834</v>
      </c>
      <c r="U874" s="576"/>
    </row>
    <row r="875" spans="1:21" ht="33" customHeight="1" x14ac:dyDescent="0.2">
      <c r="A875" s="677" t="s">
        <v>2598</v>
      </c>
      <c r="B875" s="576" t="s">
        <v>586</v>
      </c>
      <c r="C875" s="678">
        <v>159</v>
      </c>
      <c r="D875" s="679" t="s">
        <v>2601</v>
      </c>
      <c r="E875" s="680" t="s">
        <v>2634</v>
      </c>
      <c r="F875" s="685" t="s">
        <v>353</v>
      </c>
      <c r="G875" s="683"/>
      <c r="H875" s="683" t="s">
        <v>3224</v>
      </c>
      <c r="I875" s="609" t="s">
        <v>1985</v>
      </c>
      <c r="J875" s="576"/>
      <c r="K875" s="682" t="s">
        <v>1986</v>
      </c>
      <c r="L875" s="683" t="s">
        <v>1987</v>
      </c>
      <c r="M875" s="673" t="s">
        <v>2033</v>
      </c>
      <c r="N875" s="583" t="s">
        <v>2995</v>
      </c>
      <c r="O875" s="583" t="s">
        <v>2994</v>
      </c>
      <c r="P875" s="583" t="s">
        <v>3835</v>
      </c>
      <c r="Q875" s="755"/>
      <c r="R875" s="754">
        <v>183</v>
      </c>
      <c r="S875" s="754"/>
      <c r="T875" s="754" t="s">
        <v>3834</v>
      </c>
      <c r="U875" s="754"/>
    </row>
    <row r="876" spans="1:21" ht="33" customHeight="1" x14ac:dyDescent="0.2">
      <c r="A876" s="590"/>
      <c r="B876" s="583" t="s">
        <v>365</v>
      </c>
      <c r="C876" s="589">
        <v>159</v>
      </c>
      <c r="D876" s="554" t="s">
        <v>2601</v>
      </c>
      <c r="E876" s="586" t="s">
        <v>2635</v>
      </c>
      <c r="F876" s="586" t="s">
        <v>346</v>
      </c>
      <c r="G876" s="554" t="s">
        <v>3305</v>
      </c>
      <c r="H876" s="587"/>
      <c r="I876" s="587" t="s">
        <v>414</v>
      </c>
      <c r="J876" s="583"/>
      <c r="K876" s="554" t="s">
        <v>2717</v>
      </c>
      <c r="L876" s="554" t="s">
        <v>416</v>
      </c>
      <c r="M876" s="673" t="s">
        <v>2033</v>
      </c>
      <c r="N876" s="583" t="s">
        <v>2993</v>
      </c>
      <c r="O876" s="583" t="s">
        <v>2392</v>
      </c>
      <c r="P876" s="583"/>
      <c r="Q876" s="583" t="s">
        <v>3995</v>
      </c>
      <c r="R876" s="611">
        <v>2</v>
      </c>
      <c r="S876" s="583"/>
      <c r="T876" s="611" t="s">
        <v>3843</v>
      </c>
      <c r="U876" s="583"/>
    </row>
    <row r="877" spans="1:21" ht="33" customHeight="1" x14ac:dyDescent="0.2">
      <c r="A877" s="590"/>
      <c r="B877" s="583" t="s">
        <v>586</v>
      </c>
      <c r="C877" s="589">
        <v>159</v>
      </c>
      <c r="D877" s="554" t="s">
        <v>2601</v>
      </c>
      <c r="E877" s="586" t="s">
        <v>2636</v>
      </c>
      <c r="F877" s="586" t="s">
        <v>346</v>
      </c>
      <c r="G877" s="554" t="s">
        <v>3306</v>
      </c>
      <c r="H877" s="587"/>
      <c r="I877" s="587" t="s">
        <v>414</v>
      </c>
      <c r="J877" s="583"/>
      <c r="K877" s="554" t="s">
        <v>2718</v>
      </c>
      <c r="L877" s="554" t="s">
        <v>416</v>
      </c>
      <c r="M877" s="673" t="s">
        <v>2033</v>
      </c>
      <c r="N877" s="583" t="s">
        <v>2995</v>
      </c>
      <c r="O877" s="583" t="s">
        <v>2392</v>
      </c>
      <c r="P877" s="583" t="s">
        <v>3835</v>
      </c>
      <c r="Q877" s="583"/>
      <c r="R877" s="611">
        <v>6.7</v>
      </c>
      <c r="S877" s="583"/>
      <c r="T877" s="611" t="s">
        <v>3834</v>
      </c>
      <c r="U877" s="583"/>
    </row>
    <row r="878" spans="1:21" ht="33" customHeight="1" x14ac:dyDescent="0.2">
      <c r="A878" s="590"/>
      <c r="B878" s="583" t="s">
        <v>586</v>
      </c>
      <c r="C878" s="589">
        <v>159</v>
      </c>
      <c r="D878" s="554" t="s">
        <v>2601</v>
      </c>
      <c r="E878" s="586" t="s">
        <v>2637</v>
      </c>
      <c r="F878" s="586" t="s">
        <v>346</v>
      </c>
      <c r="G878" s="554" t="s">
        <v>1857</v>
      </c>
      <c r="H878" s="587"/>
      <c r="I878" s="587" t="s">
        <v>414</v>
      </c>
      <c r="J878" s="583"/>
      <c r="K878" s="554" t="s">
        <v>2719</v>
      </c>
      <c r="L878" s="554" t="s">
        <v>416</v>
      </c>
      <c r="M878" s="673" t="s">
        <v>2033</v>
      </c>
      <c r="N878" s="583" t="s">
        <v>2995</v>
      </c>
      <c r="O878" s="583" t="s">
        <v>3300</v>
      </c>
      <c r="P878" s="583" t="s">
        <v>3835</v>
      </c>
      <c r="Q878" s="583"/>
      <c r="R878" s="611">
        <v>2</v>
      </c>
      <c r="S878" s="583"/>
      <c r="T878" s="611" t="s">
        <v>3834</v>
      </c>
      <c r="U878" s="583"/>
    </row>
    <row r="879" spans="1:21" ht="33" customHeight="1" x14ac:dyDescent="0.2">
      <c r="A879" s="590"/>
      <c r="B879" s="583" t="s">
        <v>586</v>
      </c>
      <c r="C879" s="589">
        <v>159</v>
      </c>
      <c r="D879" s="554" t="s">
        <v>2601</v>
      </c>
      <c r="E879" s="586" t="s">
        <v>2638</v>
      </c>
      <c r="F879" s="586" t="s">
        <v>346</v>
      </c>
      <c r="G879" s="554" t="s">
        <v>1336</v>
      </c>
      <c r="H879" s="587"/>
      <c r="I879" s="587" t="s">
        <v>414</v>
      </c>
      <c r="J879" s="583"/>
      <c r="K879" s="554" t="s">
        <v>1435</v>
      </c>
      <c r="L879" s="554" t="s">
        <v>416</v>
      </c>
      <c r="M879" s="673" t="s">
        <v>2033</v>
      </c>
      <c r="N879" s="583" t="s">
        <v>2995</v>
      </c>
      <c r="O879" s="583" t="s">
        <v>2392</v>
      </c>
      <c r="P879" s="583" t="s">
        <v>3835</v>
      </c>
      <c r="Q879" s="583"/>
      <c r="R879" s="611">
        <v>21.9</v>
      </c>
      <c r="S879" s="583"/>
      <c r="T879" s="611" t="s">
        <v>3834</v>
      </c>
      <c r="U879" s="583"/>
    </row>
    <row r="880" spans="1:21" ht="33" customHeight="1" x14ac:dyDescent="0.2">
      <c r="A880" s="576" t="s">
        <v>2597</v>
      </c>
      <c r="B880" s="583" t="s">
        <v>1242</v>
      </c>
      <c r="C880" s="595">
        <v>159</v>
      </c>
      <c r="D880" s="554" t="s">
        <v>2601</v>
      </c>
      <c r="E880" s="596" t="s">
        <v>2639</v>
      </c>
      <c r="F880" s="365" t="s">
        <v>353</v>
      </c>
      <c r="G880" s="364"/>
      <c r="H880" s="365" t="s">
        <v>1530</v>
      </c>
      <c r="I880" s="598" t="s">
        <v>419</v>
      </c>
      <c r="J880" s="583"/>
      <c r="K880" s="554" t="s">
        <v>2348</v>
      </c>
      <c r="L880" s="597" t="s">
        <v>2349</v>
      </c>
      <c r="M880" s="673" t="s">
        <v>2033</v>
      </c>
      <c r="N880" s="583" t="s">
        <v>2995</v>
      </c>
      <c r="O880" s="599" t="s">
        <v>3271</v>
      </c>
      <c r="P880" s="583" t="s">
        <v>3835</v>
      </c>
      <c r="Q880" s="599"/>
      <c r="R880" s="594">
        <v>1</v>
      </c>
      <c r="S880" s="599"/>
      <c r="T880" s="594" t="s">
        <v>3843</v>
      </c>
      <c r="U880" s="599"/>
    </row>
    <row r="881" spans="1:21" ht="33" customHeight="1" x14ac:dyDescent="0.2">
      <c r="A881" s="576" t="s">
        <v>2597</v>
      </c>
      <c r="B881" s="583" t="s">
        <v>1242</v>
      </c>
      <c r="C881" s="595">
        <v>159</v>
      </c>
      <c r="D881" s="554" t="s">
        <v>2601</v>
      </c>
      <c r="E881" s="596" t="s">
        <v>2640</v>
      </c>
      <c r="F881" s="365" t="s">
        <v>353</v>
      </c>
      <c r="G881" s="364"/>
      <c r="H881" s="365"/>
      <c r="I881" s="598" t="s">
        <v>419</v>
      </c>
      <c r="J881" s="583"/>
      <c r="K881" s="554" t="s">
        <v>2720</v>
      </c>
      <c r="L881" s="597" t="s">
        <v>2349</v>
      </c>
      <c r="M881" s="673" t="s">
        <v>2033</v>
      </c>
      <c r="N881" s="583" t="s">
        <v>2995</v>
      </c>
      <c r="O881" s="599" t="s">
        <v>3271</v>
      </c>
      <c r="P881" s="583" t="s">
        <v>3835</v>
      </c>
      <c r="Q881" s="599"/>
      <c r="R881" s="594">
        <v>1</v>
      </c>
      <c r="S881" s="599"/>
      <c r="T881" s="594" t="s">
        <v>3843</v>
      </c>
      <c r="U881" s="599"/>
    </row>
    <row r="882" spans="1:21" ht="33" customHeight="1" x14ac:dyDescent="0.2">
      <c r="A882" s="677" t="s">
        <v>2598</v>
      </c>
      <c r="B882" s="576" t="s">
        <v>586</v>
      </c>
      <c r="C882" s="686">
        <v>159</v>
      </c>
      <c r="D882" s="687" t="s">
        <v>2601</v>
      </c>
      <c r="E882" s="688" t="s">
        <v>2641</v>
      </c>
      <c r="F882" s="688" t="s">
        <v>353</v>
      </c>
      <c r="G882" s="682"/>
      <c r="H882" s="682" t="s">
        <v>1862</v>
      </c>
      <c r="I882" s="609" t="s">
        <v>1997</v>
      </c>
      <c r="J882" s="576"/>
      <c r="K882" s="682" t="s">
        <v>1998</v>
      </c>
      <c r="L882" s="683" t="s">
        <v>1994</v>
      </c>
      <c r="M882" s="673" t="s">
        <v>2033</v>
      </c>
      <c r="N882" s="583" t="s">
        <v>2993</v>
      </c>
      <c r="O882" s="583" t="s">
        <v>462</v>
      </c>
      <c r="P882" s="754"/>
      <c r="Q882" s="754" t="s">
        <v>3944</v>
      </c>
      <c r="R882" s="756">
        <v>1</v>
      </c>
      <c r="S882" s="756"/>
      <c r="T882" s="677" t="s">
        <v>3843</v>
      </c>
      <c r="U882" s="677"/>
    </row>
    <row r="883" spans="1:21" ht="33" customHeight="1" x14ac:dyDescent="0.2">
      <c r="A883" s="594"/>
      <c r="B883" s="583" t="s">
        <v>365</v>
      </c>
      <c r="C883" s="589">
        <v>159</v>
      </c>
      <c r="D883" s="554" t="s">
        <v>2601</v>
      </c>
      <c r="E883" s="586" t="s">
        <v>2642</v>
      </c>
      <c r="F883" s="586" t="s">
        <v>346</v>
      </c>
      <c r="G883" s="554" t="s">
        <v>1527</v>
      </c>
      <c r="H883" s="587"/>
      <c r="I883" s="587" t="s">
        <v>426</v>
      </c>
      <c r="J883" s="583"/>
      <c r="K883" s="554" t="s">
        <v>2502</v>
      </c>
      <c r="L883" s="554" t="s">
        <v>2721</v>
      </c>
      <c r="M883" s="673" t="s">
        <v>2033</v>
      </c>
      <c r="N883" s="583" t="s">
        <v>2993</v>
      </c>
      <c r="O883" s="583" t="s">
        <v>462</v>
      </c>
      <c r="P883" s="583"/>
      <c r="Q883" s="583" t="s">
        <v>3995</v>
      </c>
      <c r="R883" s="611">
        <v>1</v>
      </c>
      <c r="S883" s="583"/>
      <c r="T883" s="611" t="s">
        <v>3843</v>
      </c>
      <c r="U883" s="583"/>
    </row>
    <row r="884" spans="1:21" ht="33" customHeight="1" x14ac:dyDescent="0.2">
      <c r="A884" s="594"/>
      <c r="B884" s="583" t="s">
        <v>586</v>
      </c>
      <c r="C884" s="589">
        <v>159</v>
      </c>
      <c r="D884" s="554" t="s">
        <v>2601</v>
      </c>
      <c r="E884" s="586" t="s">
        <v>2643</v>
      </c>
      <c r="F884" s="586" t="s">
        <v>346</v>
      </c>
      <c r="G884" s="554" t="s">
        <v>1861</v>
      </c>
      <c r="H884" s="587"/>
      <c r="I884" s="587" t="s">
        <v>426</v>
      </c>
      <c r="J884" s="583"/>
      <c r="K884" s="554" t="s">
        <v>2722</v>
      </c>
      <c r="L884" s="554" t="s">
        <v>2723</v>
      </c>
      <c r="M884" s="673" t="s">
        <v>2033</v>
      </c>
      <c r="N884" s="583" t="s">
        <v>2993</v>
      </c>
      <c r="O884" s="583" t="s">
        <v>462</v>
      </c>
      <c r="P884" s="583"/>
      <c r="Q884" s="583" t="s">
        <v>3995</v>
      </c>
      <c r="R884" s="611">
        <v>1</v>
      </c>
      <c r="S884" s="583"/>
      <c r="T884" s="611" t="s">
        <v>3843</v>
      </c>
      <c r="U884" s="583"/>
    </row>
    <row r="885" spans="1:21" ht="33" customHeight="1" x14ac:dyDescent="0.2">
      <c r="A885" s="594"/>
      <c r="B885" s="583" t="s">
        <v>586</v>
      </c>
      <c r="C885" s="589">
        <v>159</v>
      </c>
      <c r="D885" s="554" t="s">
        <v>2601</v>
      </c>
      <c r="E885" s="586" t="s">
        <v>2644</v>
      </c>
      <c r="F885" s="586" t="s">
        <v>346</v>
      </c>
      <c r="G885" s="554" t="s">
        <v>1861</v>
      </c>
      <c r="H885" s="587"/>
      <c r="I885" s="587" t="s">
        <v>426</v>
      </c>
      <c r="J885" s="583"/>
      <c r="K885" s="554" t="s">
        <v>2504</v>
      </c>
      <c r="L885" s="554" t="s">
        <v>2724</v>
      </c>
      <c r="M885" s="673" t="s">
        <v>2033</v>
      </c>
      <c r="N885" s="583" t="s">
        <v>2993</v>
      </c>
      <c r="O885" s="583" t="s">
        <v>3011</v>
      </c>
      <c r="P885" s="583"/>
      <c r="Q885" s="583" t="s">
        <v>3995</v>
      </c>
      <c r="R885" s="611">
        <v>1</v>
      </c>
      <c r="S885" s="583"/>
      <c r="T885" s="611" t="s">
        <v>3843</v>
      </c>
      <c r="U885" s="583"/>
    </row>
    <row r="886" spans="1:21" ht="33" customHeight="1" x14ac:dyDescent="0.2">
      <c r="A886" s="594"/>
      <c r="B886" s="583" t="s">
        <v>586</v>
      </c>
      <c r="C886" s="589">
        <v>159</v>
      </c>
      <c r="D886" s="554" t="s">
        <v>2601</v>
      </c>
      <c r="E886" s="586" t="s">
        <v>2645</v>
      </c>
      <c r="F886" s="586" t="s">
        <v>346</v>
      </c>
      <c r="G886" s="554" t="s">
        <v>1859</v>
      </c>
      <c r="H886" s="587"/>
      <c r="I886" s="587" t="s">
        <v>426</v>
      </c>
      <c r="J886" s="583"/>
      <c r="K886" s="554" t="s">
        <v>2725</v>
      </c>
      <c r="L886" s="554" t="s">
        <v>2726</v>
      </c>
      <c r="M886" s="673" t="s">
        <v>2033</v>
      </c>
      <c r="N886" s="583" t="s">
        <v>2993</v>
      </c>
      <c r="O886" s="583" t="s">
        <v>2392</v>
      </c>
      <c r="P886" s="583"/>
      <c r="Q886" s="583" t="s">
        <v>3995</v>
      </c>
      <c r="R886" s="611">
        <v>1</v>
      </c>
      <c r="S886" s="583"/>
      <c r="T886" s="611" t="s">
        <v>3834</v>
      </c>
      <c r="U886" s="583"/>
    </row>
    <row r="887" spans="1:21" ht="33" customHeight="1" x14ac:dyDescent="0.2">
      <c r="A887" s="594"/>
      <c r="B887" s="583" t="s">
        <v>365</v>
      </c>
      <c r="C887" s="589">
        <v>159</v>
      </c>
      <c r="D887" s="554" t="s">
        <v>2601</v>
      </c>
      <c r="E887" s="586" t="s">
        <v>2646</v>
      </c>
      <c r="F887" s="586" t="s">
        <v>346</v>
      </c>
      <c r="G887" s="554" t="s">
        <v>3298</v>
      </c>
      <c r="H887" s="587"/>
      <c r="I887" s="587" t="s">
        <v>426</v>
      </c>
      <c r="J887" s="583"/>
      <c r="K887" s="554" t="s">
        <v>2523</v>
      </c>
      <c r="L887" s="554" t="s">
        <v>2524</v>
      </c>
      <c r="M887" s="673" t="s">
        <v>2033</v>
      </c>
      <c r="N887" s="583" t="s">
        <v>2993</v>
      </c>
      <c r="O887" s="583" t="s">
        <v>462</v>
      </c>
      <c r="P887" s="583"/>
      <c r="Q887" s="583" t="s">
        <v>3995</v>
      </c>
      <c r="R887" s="611">
        <v>1</v>
      </c>
      <c r="S887" s="583"/>
      <c r="T887" s="611" t="s">
        <v>3843</v>
      </c>
      <c r="U887" s="583"/>
    </row>
    <row r="888" spans="1:21" ht="33" customHeight="1" x14ac:dyDescent="0.2">
      <c r="A888" s="594"/>
      <c r="B888" s="583" t="s">
        <v>586</v>
      </c>
      <c r="C888" s="589">
        <v>159</v>
      </c>
      <c r="D888" s="554" t="s">
        <v>2601</v>
      </c>
      <c r="E888" s="586" t="s">
        <v>2647</v>
      </c>
      <c r="F888" s="586" t="s">
        <v>346</v>
      </c>
      <c r="G888" s="554" t="s">
        <v>1857</v>
      </c>
      <c r="H888" s="587"/>
      <c r="I888" s="587" t="s">
        <v>426</v>
      </c>
      <c r="J888" s="583"/>
      <c r="K888" s="554" t="s">
        <v>2727</v>
      </c>
      <c r="L888" s="554" t="s">
        <v>2531</v>
      </c>
      <c r="M888" s="673" t="s">
        <v>2033</v>
      </c>
      <c r="N888" s="583" t="s">
        <v>2993</v>
      </c>
      <c r="O888" s="583" t="s">
        <v>462</v>
      </c>
      <c r="P888" s="583"/>
      <c r="Q888" s="583" t="s">
        <v>3995</v>
      </c>
      <c r="R888" s="611">
        <v>1</v>
      </c>
      <c r="S888" s="583"/>
      <c r="T888" s="611" t="s">
        <v>3843</v>
      </c>
      <c r="U888" s="583"/>
    </row>
    <row r="889" spans="1:21" ht="33" customHeight="1" x14ac:dyDescent="0.2">
      <c r="A889" s="594"/>
      <c r="B889" s="583" t="s">
        <v>365</v>
      </c>
      <c r="C889" s="589">
        <v>159</v>
      </c>
      <c r="D889" s="554" t="s">
        <v>2601</v>
      </c>
      <c r="E889" s="586" t="s">
        <v>2648</v>
      </c>
      <c r="F889" s="586" t="s">
        <v>346</v>
      </c>
      <c r="G889" s="554" t="s">
        <v>1857</v>
      </c>
      <c r="H889" s="587"/>
      <c r="I889" s="587" t="s">
        <v>426</v>
      </c>
      <c r="J889" s="583"/>
      <c r="K889" s="554" t="s">
        <v>2534</v>
      </c>
      <c r="L889" s="554" t="s">
        <v>2513</v>
      </c>
      <c r="M889" s="673" t="s">
        <v>2033</v>
      </c>
      <c r="N889" s="583" t="s">
        <v>2993</v>
      </c>
      <c r="O889" s="583" t="s">
        <v>3033</v>
      </c>
      <c r="P889" s="611"/>
      <c r="Q889" s="583" t="s">
        <v>3995</v>
      </c>
      <c r="R889" s="611">
        <v>1</v>
      </c>
      <c r="S889" s="583"/>
      <c r="T889" s="611" t="s">
        <v>3843</v>
      </c>
      <c r="U889" s="583"/>
    </row>
    <row r="890" spans="1:21" ht="33" customHeight="1" x14ac:dyDescent="0.2">
      <c r="A890" s="590"/>
      <c r="B890" s="583" t="s">
        <v>586</v>
      </c>
      <c r="C890" s="589">
        <v>159</v>
      </c>
      <c r="D890" s="554" t="s">
        <v>2601</v>
      </c>
      <c r="E890" s="586" t="s">
        <v>2649</v>
      </c>
      <c r="F890" s="586" t="s">
        <v>346</v>
      </c>
      <c r="G890" s="554" t="s">
        <v>1527</v>
      </c>
      <c r="H890" s="587"/>
      <c r="I890" s="587" t="s">
        <v>426</v>
      </c>
      <c r="J890" s="583"/>
      <c r="K890" s="554" t="s">
        <v>2370</v>
      </c>
      <c r="L890" s="554" t="s">
        <v>2134</v>
      </c>
      <c r="M890" s="673" t="s">
        <v>2033</v>
      </c>
      <c r="N890" s="583" t="s">
        <v>2995</v>
      </c>
      <c r="O890" s="583" t="s">
        <v>3033</v>
      </c>
      <c r="P890" s="611" t="s">
        <v>3835</v>
      </c>
      <c r="Q890" s="583"/>
      <c r="R890" s="611">
        <v>1</v>
      </c>
      <c r="S890" s="583"/>
      <c r="T890" s="611" t="s">
        <v>3843</v>
      </c>
      <c r="U890" s="583"/>
    </row>
    <row r="891" spans="1:21" ht="33" customHeight="1" x14ac:dyDescent="0.2">
      <c r="A891" s="689" t="s">
        <v>2600</v>
      </c>
      <c r="B891" s="576" t="s">
        <v>586</v>
      </c>
      <c r="C891" s="674">
        <v>159</v>
      </c>
      <c r="D891" s="690" t="s">
        <v>2601</v>
      </c>
      <c r="E891" s="691" t="s">
        <v>2650</v>
      </c>
      <c r="F891" s="692" t="s">
        <v>353</v>
      </c>
      <c r="G891" s="693"/>
      <c r="H891" s="693" t="s">
        <v>3224</v>
      </c>
      <c r="I891" s="609" t="s">
        <v>426</v>
      </c>
      <c r="J891" s="576"/>
      <c r="K891" s="694" t="s">
        <v>2372</v>
      </c>
      <c r="L891" s="693" t="s">
        <v>1978</v>
      </c>
      <c r="M891" s="673" t="s">
        <v>2033</v>
      </c>
      <c r="N891" s="583" t="s">
        <v>2993</v>
      </c>
      <c r="O891" s="583" t="s">
        <v>3307</v>
      </c>
      <c r="P891" s="748"/>
      <c r="Q891" s="757" t="s">
        <v>365</v>
      </c>
      <c r="R891" s="758">
        <v>1</v>
      </c>
      <c r="S891" s="758"/>
      <c r="T891" s="673" t="s">
        <v>3843</v>
      </c>
      <c r="U891" s="673"/>
    </row>
    <row r="892" spans="1:21" ht="33" customHeight="1" x14ac:dyDescent="0.2">
      <c r="A892" s="689" t="s">
        <v>2600</v>
      </c>
      <c r="B892" s="576" t="s">
        <v>586</v>
      </c>
      <c r="C892" s="674">
        <v>159</v>
      </c>
      <c r="D892" s="690" t="s">
        <v>2601</v>
      </c>
      <c r="E892" s="691" t="s">
        <v>2651</v>
      </c>
      <c r="F892" s="692" t="s">
        <v>353</v>
      </c>
      <c r="G892" s="693"/>
      <c r="H892" s="693" t="s">
        <v>3224</v>
      </c>
      <c r="I892" s="609" t="s">
        <v>426</v>
      </c>
      <c r="J892" s="576"/>
      <c r="K892" s="694" t="s">
        <v>2373</v>
      </c>
      <c r="L892" s="693" t="s">
        <v>1994</v>
      </c>
      <c r="M892" s="673" t="s">
        <v>2033</v>
      </c>
      <c r="N892" s="583" t="s">
        <v>2993</v>
      </c>
      <c r="O892" s="583" t="s">
        <v>462</v>
      </c>
      <c r="P892" s="748"/>
      <c r="Q892" s="757" t="s">
        <v>365</v>
      </c>
      <c r="R892" s="758">
        <v>1</v>
      </c>
      <c r="S892" s="758"/>
      <c r="T892" s="673" t="s">
        <v>3843</v>
      </c>
      <c r="U892" s="673"/>
    </row>
    <row r="893" spans="1:21" ht="33" customHeight="1" x14ac:dyDescent="0.2">
      <c r="A893" s="689" t="s">
        <v>2600</v>
      </c>
      <c r="B893" s="576" t="s">
        <v>586</v>
      </c>
      <c r="C893" s="674">
        <v>159</v>
      </c>
      <c r="D893" s="690" t="s">
        <v>2601</v>
      </c>
      <c r="E893" s="691" t="s">
        <v>2652</v>
      </c>
      <c r="F893" s="692" t="s">
        <v>353</v>
      </c>
      <c r="G893" s="693"/>
      <c r="H893" s="693" t="s">
        <v>3224</v>
      </c>
      <c r="I893" s="609" t="s">
        <v>426</v>
      </c>
      <c r="J893" s="576"/>
      <c r="K893" s="694" t="s">
        <v>2374</v>
      </c>
      <c r="L893" s="693" t="s">
        <v>1994</v>
      </c>
      <c r="M893" s="673" t="s">
        <v>2033</v>
      </c>
      <c r="N893" s="583" t="s">
        <v>2993</v>
      </c>
      <c r="O893" s="583" t="s">
        <v>462</v>
      </c>
      <c r="P893" s="748"/>
      <c r="Q893" s="757" t="s">
        <v>365</v>
      </c>
      <c r="R893" s="758">
        <v>1</v>
      </c>
      <c r="S893" s="758"/>
      <c r="T893" s="673" t="s">
        <v>3843</v>
      </c>
      <c r="U893" s="673"/>
    </row>
    <row r="894" spans="1:21" ht="33" customHeight="1" x14ac:dyDescent="0.2">
      <c r="A894" s="689" t="s">
        <v>2600</v>
      </c>
      <c r="B894" s="576" t="s">
        <v>586</v>
      </c>
      <c r="C894" s="674">
        <v>159</v>
      </c>
      <c r="D894" s="690" t="s">
        <v>2601</v>
      </c>
      <c r="E894" s="691" t="s">
        <v>2653</v>
      </c>
      <c r="F894" s="692" t="s">
        <v>353</v>
      </c>
      <c r="G894" s="693"/>
      <c r="H894" s="693" t="s">
        <v>3224</v>
      </c>
      <c r="I894" s="609" t="s">
        <v>426</v>
      </c>
      <c r="J894" s="576"/>
      <c r="K894" s="694" t="s">
        <v>2375</v>
      </c>
      <c r="L894" s="693" t="s">
        <v>1994</v>
      </c>
      <c r="M894" s="673" t="s">
        <v>2033</v>
      </c>
      <c r="N894" s="583" t="s">
        <v>2993</v>
      </c>
      <c r="O894" s="583" t="s">
        <v>462</v>
      </c>
      <c r="P894" s="748"/>
      <c r="Q894" s="757" t="s">
        <v>365</v>
      </c>
      <c r="R894" s="758">
        <v>8</v>
      </c>
      <c r="S894" s="758"/>
      <c r="T894" s="673" t="s">
        <v>3843</v>
      </c>
      <c r="U894" s="673"/>
    </row>
    <row r="895" spans="1:21" ht="33" customHeight="1" x14ac:dyDescent="0.2">
      <c r="A895" s="689" t="s">
        <v>2600</v>
      </c>
      <c r="B895" s="576" t="s">
        <v>586</v>
      </c>
      <c r="C895" s="674">
        <v>159</v>
      </c>
      <c r="D895" s="690" t="s">
        <v>2601</v>
      </c>
      <c r="E895" s="691" t="s">
        <v>2654</v>
      </c>
      <c r="F895" s="692" t="s">
        <v>353</v>
      </c>
      <c r="G895" s="693"/>
      <c r="H895" s="693" t="s">
        <v>3224</v>
      </c>
      <c r="I895" s="609" t="s">
        <v>426</v>
      </c>
      <c r="J895" s="576"/>
      <c r="K895" s="694" t="s">
        <v>2728</v>
      </c>
      <c r="L895" s="693" t="s">
        <v>1994</v>
      </c>
      <c r="M895" s="673" t="s">
        <v>2033</v>
      </c>
      <c r="N895" s="583" t="s">
        <v>2993</v>
      </c>
      <c r="O895" s="583" t="s">
        <v>3011</v>
      </c>
      <c r="P895" s="748"/>
      <c r="Q895" s="757" t="s">
        <v>365</v>
      </c>
      <c r="R895" s="758">
        <v>1</v>
      </c>
      <c r="S895" s="758"/>
      <c r="T895" s="673" t="s">
        <v>3843</v>
      </c>
      <c r="U895" s="673"/>
    </row>
    <row r="896" spans="1:21" ht="33" customHeight="1" x14ac:dyDescent="0.2">
      <c r="A896" s="689" t="s">
        <v>2600</v>
      </c>
      <c r="B896" s="576" t="s">
        <v>586</v>
      </c>
      <c r="C896" s="674">
        <v>159</v>
      </c>
      <c r="D896" s="690" t="s">
        <v>2601</v>
      </c>
      <c r="E896" s="691" t="s">
        <v>2655</v>
      </c>
      <c r="F896" s="692" t="s">
        <v>353</v>
      </c>
      <c r="G896" s="693"/>
      <c r="H896" s="693" t="s">
        <v>3224</v>
      </c>
      <c r="I896" s="609" t="s">
        <v>426</v>
      </c>
      <c r="J896" s="576"/>
      <c r="K896" s="694" t="s">
        <v>2729</v>
      </c>
      <c r="L896" s="693" t="s">
        <v>1994</v>
      </c>
      <c r="M896" s="673" t="s">
        <v>2033</v>
      </c>
      <c r="N896" s="583" t="s">
        <v>2993</v>
      </c>
      <c r="O896" s="583" t="s">
        <v>462</v>
      </c>
      <c r="P896" s="748"/>
      <c r="Q896" s="757" t="s">
        <v>365</v>
      </c>
      <c r="R896" s="758">
        <v>1</v>
      </c>
      <c r="S896" s="758"/>
      <c r="T896" s="673" t="s">
        <v>3843</v>
      </c>
      <c r="U896" s="673"/>
    </row>
    <row r="897" spans="1:21" ht="33" customHeight="1" x14ac:dyDescent="0.2">
      <c r="A897" s="590"/>
      <c r="B897" s="576" t="s">
        <v>586</v>
      </c>
      <c r="C897" s="674">
        <v>159</v>
      </c>
      <c r="D897" s="690" t="s">
        <v>2601</v>
      </c>
      <c r="E897" s="675" t="s">
        <v>2656</v>
      </c>
      <c r="F897" s="598" t="s">
        <v>346</v>
      </c>
      <c r="G897" s="676" t="s">
        <v>1859</v>
      </c>
      <c r="H897" s="676"/>
      <c r="I897" s="609" t="s">
        <v>426</v>
      </c>
      <c r="J897" s="576"/>
      <c r="K897" s="695" t="s">
        <v>2514</v>
      </c>
      <c r="L897" s="676" t="s">
        <v>2730</v>
      </c>
      <c r="M897" s="673" t="s">
        <v>2033</v>
      </c>
      <c r="N897" s="583" t="s">
        <v>2993</v>
      </c>
      <c r="O897" s="599" t="s">
        <v>3308</v>
      </c>
      <c r="P897" s="748"/>
      <c r="Q897" s="759" t="s">
        <v>365</v>
      </c>
      <c r="R897" s="758">
        <v>1</v>
      </c>
      <c r="S897" s="758"/>
      <c r="T897" s="673" t="s">
        <v>3843</v>
      </c>
      <c r="U897" s="673"/>
    </row>
    <row r="898" spans="1:21" ht="33" customHeight="1" x14ac:dyDescent="0.2">
      <c r="A898" s="590"/>
      <c r="B898" s="576" t="s">
        <v>586</v>
      </c>
      <c r="C898" s="674">
        <v>159</v>
      </c>
      <c r="D898" s="696" t="s">
        <v>2601</v>
      </c>
      <c r="E898" s="675" t="s">
        <v>2657</v>
      </c>
      <c r="F898" s="365" t="s">
        <v>353</v>
      </c>
      <c r="G898" s="697"/>
      <c r="H898" s="676" t="s">
        <v>3224</v>
      </c>
      <c r="I898" s="587" t="s">
        <v>426</v>
      </c>
      <c r="J898" s="576"/>
      <c r="K898" s="676" t="s">
        <v>1439</v>
      </c>
      <c r="L898" s="676" t="s">
        <v>2731</v>
      </c>
      <c r="M898" s="673" t="s">
        <v>2033</v>
      </c>
      <c r="N898" s="583" t="s">
        <v>2995</v>
      </c>
      <c r="O898" s="599" t="s">
        <v>462</v>
      </c>
      <c r="P898" s="583" t="s">
        <v>3835</v>
      </c>
      <c r="Q898" s="622"/>
      <c r="R898" s="760">
        <v>1</v>
      </c>
      <c r="S898" s="761"/>
      <c r="T898" s="760" t="s">
        <v>3843</v>
      </c>
      <c r="U898" s="761"/>
    </row>
    <row r="899" spans="1:21" ht="33" customHeight="1" x14ac:dyDescent="0.2">
      <c r="A899" s="590"/>
      <c r="B899" s="583" t="s">
        <v>586</v>
      </c>
      <c r="C899" s="674">
        <v>159</v>
      </c>
      <c r="D899" s="364" t="s">
        <v>2601</v>
      </c>
      <c r="E899" s="675" t="s">
        <v>2658</v>
      </c>
      <c r="F899" s="598" t="s">
        <v>346</v>
      </c>
      <c r="G899" s="364" t="s">
        <v>1861</v>
      </c>
      <c r="H899" s="365"/>
      <c r="I899" s="365" t="s">
        <v>426</v>
      </c>
      <c r="J899" s="583"/>
      <c r="K899" s="676" t="s">
        <v>2732</v>
      </c>
      <c r="L899" s="676" t="s">
        <v>2733</v>
      </c>
      <c r="M899" s="673" t="s">
        <v>2033</v>
      </c>
      <c r="N899" s="583" t="s">
        <v>2993</v>
      </c>
      <c r="O899" s="599" t="s">
        <v>462</v>
      </c>
      <c r="P899" s="748"/>
      <c r="Q899" s="622" t="s">
        <v>365</v>
      </c>
      <c r="R899" s="594">
        <v>1</v>
      </c>
      <c r="S899" s="599"/>
      <c r="T899" s="594" t="s">
        <v>3843</v>
      </c>
      <c r="U899" s="599"/>
    </row>
    <row r="900" spans="1:21" ht="33" customHeight="1" x14ac:dyDescent="0.2">
      <c r="A900" s="590"/>
      <c r="B900" s="576" t="s">
        <v>586</v>
      </c>
      <c r="C900" s="674">
        <v>159</v>
      </c>
      <c r="D900" s="364" t="s">
        <v>2601</v>
      </c>
      <c r="E900" s="675" t="s">
        <v>2659</v>
      </c>
      <c r="F900" s="365" t="s">
        <v>353</v>
      </c>
      <c r="G900" s="364"/>
      <c r="H900" s="676" t="s">
        <v>3224</v>
      </c>
      <c r="I900" s="365" t="s">
        <v>426</v>
      </c>
      <c r="J900" s="576"/>
      <c r="K900" s="676" t="s">
        <v>2378</v>
      </c>
      <c r="L900" s="676" t="s">
        <v>2731</v>
      </c>
      <c r="M900" s="673" t="s">
        <v>2033</v>
      </c>
      <c r="N900" s="583" t="s">
        <v>2993</v>
      </c>
      <c r="O900" s="599" t="s">
        <v>462</v>
      </c>
      <c r="P900" s="748"/>
      <c r="Q900" s="622" t="s">
        <v>365</v>
      </c>
      <c r="R900" s="594">
        <v>1</v>
      </c>
      <c r="S900" s="599"/>
      <c r="T900" s="594" t="s">
        <v>3843</v>
      </c>
      <c r="U900" s="599"/>
    </row>
    <row r="901" spans="1:21" ht="33" customHeight="1" x14ac:dyDescent="0.2">
      <c r="A901" s="590"/>
      <c r="B901" s="583" t="s">
        <v>365</v>
      </c>
      <c r="C901" s="589">
        <v>159</v>
      </c>
      <c r="D901" s="554" t="s">
        <v>2601</v>
      </c>
      <c r="E901" s="586" t="s">
        <v>2661</v>
      </c>
      <c r="F901" s="586" t="s">
        <v>346</v>
      </c>
      <c r="G901" s="554" t="s">
        <v>1861</v>
      </c>
      <c r="H901" s="587"/>
      <c r="I901" s="587" t="s">
        <v>440</v>
      </c>
      <c r="J901" s="583"/>
      <c r="K901" s="554" t="s">
        <v>2734</v>
      </c>
      <c r="L901" s="554" t="s">
        <v>2735</v>
      </c>
      <c r="M901" s="673" t="s">
        <v>2033</v>
      </c>
      <c r="N901" s="583" t="s">
        <v>2995</v>
      </c>
      <c r="O901" s="583" t="s">
        <v>2392</v>
      </c>
      <c r="P901" s="583" t="s">
        <v>3996</v>
      </c>
      <c r="Q901" s="583" t="s">
        <v>3996</v>
      </c>
      <c r="R901" s="611">
        <v>0.21</v>
      </c>
      <c r="S901" s="583"/>
      <c r="T901" s="611" t="s">
        <v>3834</v>
      </c>
      <c r="U901" s="583"/>
    </row>
    <row r="902" spans="1:21" ht="33" customHeight="1" x14ac:dyDescent="0.2">
      <c r="A902" s="590"/>
      <c r="B902" s="583" t="s">
        <v>586</v>
      </c>
      <c r="C902" s="589">
        <v>159</v>
      </c>
      <c r="D902" s="554" t="s">
        <v>2601</v>
      </c>
      <c r="E902" s="586" t="s">
        <v>2662</v>
      </c>
      <c r="F902" s="586" t="s">
        <v>346</v>
      </c>
      <c r="G902" s="554" t="s">
        <v>1859</v>
      </c>
      <c r="H902" s="587"/>
      <c r="I902" s="587" t="s">
        <v>440</v>
      </c>
      <c r="J902" s="583"/>
      <c r="K902" s="554" t="s">
        <v>2734</v>
      </c>
      <c r="L902" s="554" t="s">
        <v>2736</v>
      </c>
      <c r="M902" s="673" t="s">
        <v>2033</v>
      </c>
      <c r="N902" s="583" t="s">
        <v>2995</v>
      </c>
      <c r="O902" s="583" t="s">
        <v>2392</v>
      </c>
      <c r="P902" s="583" t="s">
        <v>3844</v>
      </c>
      <c r="Q902" s="583" t="s">
        <v>3997</v>
      </c>
      <c r="R902" s="611">
        <v>0.17499999999999999</v>
      </c>
      <c r="S902" s="583"/>
      <c r="T902" s="611" t="s">
        <v>3834</v>
      </c>
      <c r="U902" s="583"/>
    </row>
    <row r="903" spans="1:21" ht="33" customHeight="1" x14ac:dyDescent="0.2">
      <c r="A903" s="594"/>
      <c r="B903" s="583" t="s">
        <v>586</v>
      </c>
      <c r="C903" s="589">
        <v>159</v>
      </c>
      <c r="D903" s="554" t="s">
        <v>2601</v>
      </c>
      <c r="E903" s="586" t="s">
        <v>2663</v>
      </c>
      <c r="F903" s="586" t="s">
        <v>346</v>
      </c>
      <c r="G903" s="554" t="s">
        <v>1859</v>
      </c>
      <c r="H903" s="587"/>
      <c r="I903" s="587" t="s">
        <v>440</v>
      </c>
      <c r="J903" s="583"/>
      <c r="K903" s="554" t="s">
        <v>2737</v>
      </c>
      <c r="L903" s="554" t="s">
        <v>2736</v>
      </c>
      <c r="M903" s="673" t="s">
        <v>2033</v>
      </c>
      <c r="N903" s="583" t="s">
        <v>2993</v>
      </c>
      <c r="O903" s="583" t="s">
        <v>2392</v>
      </c>
      <c r="P903" s="583"/>
      <c r="Q903" s="583" t="s">
        <v>365</v>
      </c>
      <c r="R903" s="611">
        <v>0.21</v>
      </c>
      <c r="S903" s="583"/>
      <c r="T903" s="611" t="s">
        <v>3834</v>
      </c>
      <c r="U903" s="583"/>
    </row>
    <row r="904" spans="1:21" ht="33" customHeight="1" x14ac:dyDescent="0.2">
      <c r="A904" s="594"/>
      <c r="B904" s="583" t="s">
        <v>586</v>
      </c>
      <c r="C904" s="589">
        <v>159</v>
      </c>
      <c r="D904" s="554" t="s">
        <v>2601</v>
      </c>
      <c r="E904" s="586" t="s">
        <v>2664</v>
      </c>
      <c r="F904" s="586" t="s">
        <v>346</v>
      </c>
      <c r="G904" s="554" t="s">
        <v>1857</v>
      </c>
      <c r="H904" s="587"/>
      <c r="I904" s="587" t="s">
        <v>440</v>
      </c>
      <c r="J904" s="583"/>
      <c r="K904" s="554" t="s">
        <v>2738</v>
      </c>
      <c r="L904" s="554" t="s">
        <v>2736</v>
      </c>
      <c r="M904" s="673" t="s">
        <v>2033</v>
      </c>
      <c r="N904" s="583" t="s">
        <v>2995</v>
      </c>
      <c r="O904" s="583" t="s">
        <v>2392</v>
      </c>
      <c r="P904" s="583" t="s">
        <v>3927</v>
      </c>
      <c r="Q904" s="583" t="s">
        <v>3998</v>
      </c>
      <c r="R904" s="611">
        <v>0.2</v>
      </c>
      <c r="S904" s="583"/>
      <c r="T904" s="611" t="s">
        <v>3834</v>
      </c>
      <c r="U904" s="583"/>
    </row>
    <row r="905" spans="1:21" ht="33" customHeight="1" x14ac:dyDescent="0.2">
      <c r="A905" s="590"/>
      <c r="B905" s="583" t="s">
        <v>586</v>
      </c>
      <c r="C905" s="589">
        <v>159</v>
      </c>
      <c r="D905" s="554" t="s">
        <v>2601</v>
      </c>
      <c r="E905" s="586" t="s">
        <v>2665</v>
      </c>
      <c r="F905" s="586" t="s">
        <v>346</v>
      </c>
      <c r="G905" s="554" t="s">
        <v>1861</v>
      </c>
      <c r="H905" s="587"/>
      <c r="I905" s="587" t="s">
        <v>443</v>
      </c>
      <c r="J905" s="583"/>
      <c r="K905" s="554" t="s">
        <v>2739</v>
      </c>
      <c r="L905" s="554" t="s">
        <v>2564</v>
      </c>
      <c r="M905" s="673" t="s">
        <v>2033</v>
      </c>
      <c r="N905" s="583" t="s">
        <v>2995</v>
      </c>
      <c r="O905" s="583" t="s">
        <v>2392</v>
      </c>
      <c r="P905" s="583" t="s">
        <v>3835</v>
      </c>
      <c r="Q905" s="583"/>
      <c r="R905" s="611">
        <v>0.26</v>
      </c>
      <c r="S905" s="583"/>
      <c r="T905" s="611" t="s">
        <v>3834</v>
      </c>
      <c r="U905" s="583" t="s">
        <v>3979</v>
      </c>
    </row>
    <row r="906" spans="1:21" ht="33" customHeight="1" x14ac:dyDescent="0.2">
      <c r="A906" s="590"/>
      <c r="B906" s="583" t="s">
        <v>586</v>
      </c>
      <c r="C906" s="589">
        <v>159</v>
      </c>
      <c r="D906" s="554" t="s">
        <v>2601</v>
      </c>
      <c r="E906" s="586" t="s">
        <v>2666</v>
      </c>
      <c r="F906" s="586" t="s">
        <v>346</v>
      </c>
      <c r="G906" s="554" t="s">
        <v>1861</v>
      </c>
      <c r="H906" s="587"/>
      <c r="I906" s="587" t="s">
        <v>443</v>
      </c>
      <c r="J906" s="583"/>
      <c r="K906" s="554" t="s">
        <v>2740</v>
      </c>
      <c r="L906" s="554" t="s">
        <v>2564</v>
      </c>
      <c r="M906" s="673" t="s">
        <v>2033</v>
      </c>
      <c r="N906" s="583" t="s">
        <v>2995</v>
      </c>
      <c r="O906" s="583" t="s">
        <v>2392</v>
      </c>
      <c r="P906" s="583" t="s">
        <v>3868</v>
      </c>
      <c r="Q906" s="583" t="s">
        <v>3999</v>
      </c>
      <c r="R906" s="611">
        <v>0</v>
      </c>
      <c r="S906" s="583"/>
      <c r="T906" s="611" t="s">
        <v>3834</v>
      </c>
      <c r="U906" s="583" t="s">
        <v>3979</v>
      </c>
    </row>
    <row r="907" spans="1:21" ht="33" customHeight="1" x14ac:dyDescent="0.2">
      <c r="A907" s="590"/>
      <c r="B907" s="583" t="s">
        <v>586</v>
      </c>
      <c r="C907" s="589">
        <v>159</v>
      </c>
      <c r="D907" s="554" t="s">
        <v>2601</v>
      </c>
      <c r="E907" s="586" t="s">
        <v>2667</v>
      </c>
      <c r="F907" s="586" t="s">
        <v>346</v>
      </c>
      <c r="G907" s="554" t="s">
        <v>1859</v>
      </c>
      <c r="H907" s="587"/>
      <c r="I907" s="587" t="s">
        <v>443</v>
      </c>
      <c r="J907" s="583"/>
      <c r="K907" s="554" t="s">
        <v>2563</v>
      </c>
      <c r="L907" s="554" t="s">
        <v>2564</v>
      </c>
      <c r="M907" s="673" t="s">
        <v>2033</v>
      </c>
      <c r="N907" s="583" t="s">
        <v>2995</v>
      </c>
      <c r="O907" s="583" t="s">
        <v>2392</v>
      </c>
      <c r="P907" s="583" t="s">
        <v>3868</v>
      </c>
      <c r="Q907" s="583" t="s">
        <v>3999</v>
      </c>
      <c r="R907" s="611">
        <v>1.4</v>
      </c>
      <c r="S907" s="583"/>
      <c r="T907" s="611" t="s">
        <v>3834</v>
      </c>
      <c r="U907" s="583"/>
    </row>
    <row r="908" spans="1:21" ht="33" customHeight="1" x14ac:dyDescent="0.2">
      <c r="A908" s="590"/>
      <c r="B908" s="583" t="s">
        <v>586</v>
      </c>
      <c r="C908" s="589">
        <v>159</v>
      </c>
      <c r="D908" s="554" t="s">
        <v>2601</v>
      </c>
      <c r="E908" s="586" t="s">
        <v>2668</v>
      </c>
      <c r="F908" s="586" t="s">
        <v>346</v>
      </c>
      <c r="G908" s="554" t="s">
        <v>1857</v>
      </c>
      <c r="H908" s="587"/>
      <c r="I908" s="587" t="s">
        <v>443</v>
      </c>
      <c r="J908" s="583"/>
      <c r="K908" s="554" t="s">
        <v>2741</v>
      </c>
      <c r="L908" s="554" t="s">
        <v>2564</v>
      </c>
      <c r="M908" s="673" t="s">
        <v>2033</v>
      </c>
      <c r="N908" s="583" t="s">
        <v>2995</v>
      </c>
      <c r="O908" s="583" t="s">
        <v>2392</v>
      </c>
      <c r="P908" s="583" t="s">
        <v>3835</v>
      </c>
      <c r="Q908" s="583"/>
      <c r="R908" s="611">
        <v>2</v>
      </c>
      <c r="S908" s="583"/>
      <c r="T908" s="611" t="s">
        <v>3834</v>
      </c>
      <c r="U908" s="583"/>
    </row>
    <row r="909" spans="1:21" ht="33" customHeight="1" x14ac:dyDescent="0.2">
      <c r="A909" s="677" t="s">
        <v>2598</v>
      </c>
      <c r="B909" s="576" t="s">
        <v>586</v>
      </c>
      <c r="C909" s="678">
        <v>159</v>
      </c>
      <c r="D909" s="679" t="s">
        <v>2601</v>
      </c>
      <c r="E909" s="680" t="s">
        <v>2669</v>
      </c>
      <c r="F909" s="681" t="s">
        <v>353</v>
      </c>
      <c r="G909" s="682"/>
      <c r="H909" s="683" t="s">
        <v>3224</v>
      </c>
      <c r="I909" s="609" t="s">
        <v>2027</v>
      </c>
      <c r="J909" s="576"/>
      <c r="K909" s="682" t="s">
        <v>2569</v>
      </c>
      <c r="L909" s="679" t="s">
        <v>1978</v>
      </c>
      <c r="M909" s="673" t="s">
        <v>2033</v>
      </c>
      <c r="N909" s="583" t="s">
        <v>2993</v>
      </c>
      <c r="O909" s="583" t="s">
        <v>2994</v>
      </c>
      <c r="P909" s="748"/>
      <c r="Q909" s="755" t="s">
        <v>365</v>
      </c>
      <c r="R909" s="756">
        <v>183</v>
      </c>
      <c r="S909" s="756"/>
      <c r="T909" s="756" t="s">
        <v>3834</v>
      </c>
      <c r="U909" s="756"/>
    </row>
    <row r="910" spans="1:21" ht="33" customHeight="1" x14ac:dyDescent="0.2">
      <c r="A910" s="590"/>
      <c r="B910" s="583" t="s">
        <v>586</v>
      </c>
      <c r="C910" s="589">
        <v>159</v>
      </c>
      <c r="D910" s="554" t="s">
        <v>2601</v>
      </c>
      <c r="E910" s="586" t="s">
        <v>2670</v>
      </c>
      <c r="F910" s="586" t="s">
        <v>346</v>
      </c>
      <c r="G910" s="554" t="s">
        <v>1861</v>
      </c>
      <c r="H910" s="587"/>
      <c r="I910" s="587" t="s">
        <v>449</v>
      </c>
      <c r="J910" s="583"/>
      <c r="K910" s="554" t="s">
        <v>2576</v>
      </c>
      <c r="L910" s="554" t="s">
        <v>2577</v>
      </c>
      <c r="M910" s="673" t="s">
        <v>2033</v>
      </c>
      <c r="N910" s="583" t="s">
        <v>2995</v>
      </c>
      <c r="O910" s="583" t="s">
        <v>2392</v>
      </c>
      <c r="P910" s="583" t="s">
        <v>3844</v>
      </c>
      <c r="Q910" s="583" t="s">
        <v>4000</v>
      </c>
      <c r="R910" s="611">
        <v>0.95</v>
      </c>
      <c r="S910" s="583"/>
      <c r="T910" s="611" t="s">
        <v>3834</v>
      </c>
      <c r="U910" s="583"/>
    </row>
    <row r="911" spans="1:21" ht="33" customHeight="1" x14ac:dyDescent="0.2">
      <c r="A911" s="590"/>
      <c r="B911" s="583" t="s">
        <v>586</v>
      </c>
      <c r="C911" s="589">
        <v>159</v>
      </c>
      <c r="D911" s="554" t="s">
        <v>2601</v>
      </c>
      <c r="E911" s="586" t="s">
        <v>2671</v>
      </c>
      <c r="F911" s="586" t="s">
        <v>346</v>
      </c>
      <c r="G911" s="554" t="s">
        <v>1859</v>
      </c>
      <c r="H911" s="587"/>
      <c r="I911" s="587" t="s">
        <v>449</v>
      </c>
      <c r="J911" s="583"/>
      <c r="K911" s="554" t="s">
        <v>2576</v>
      </c>
      <c r="L911" s="554" t="s">
        <v>2577</v>
      </c>
      <c r="M911" s="673" t="s">
        <v>2033</v>
      </c>
      <c r="N911" s="583" t="s">
        <v>2995</v>
      </c>
      <c r="O911" s="583" t="s">
        <v>3300</v>
      </c>
      <c r="P911" s="611" t="s">
        <v>3835</v>
      </c>
      <c r="Q911" s="583" t="s">
        <v>4001</v>
      </c>
      <c r="R911" s="611">
        <v>3</v>
      </c>
      <c r="S911" s="583"/>
      <c r="T911" s="611" t="s">
        <v>3834</v>
      </c>
      <c r="U911" s="583"/>
    </row>
    <row r="912" spans="1:21" ht="33" customHeight="1" x14ac:dyDescent="0.2">
      <c r="A912" s="590"/>
      <c r="B912" s="583" t="s">
        <v>586</v>
      </c>
      <c r="C912" s="589">
        <v>159</v>
      </c>
      <c r="D912" s="554" t="s">
        <v>2601</v>
      </c>
      <c r="E912" s="586" t="s">
        <v>2672</v>
      </c>
      <c r="F912" s="586" t="s">
        <v>346</v>
      </c>
      <c r="G912" s="554" t="s">
        <v>1857</v>
      </c>
      <c r="H912" s="587"/>
      <c r="I912" s="587" t="s">
        <v>449</v>
      </c>
      <c r="J912" s="583"/>
      <c r="K912" s="554" t="s">
        <v>2576</v>
      </c>
      <c r="L912" s="554" t="s">
        <v>2577</v>
      </c>
      <c r="M912" s="673" t="s">
        <v>2033</v>
      </c>
      <c r="N912" s="583" t="s">
        <v>2995</v>
      </c>
      <c r="O912" s="583" t="s">
        <v>3300</v>
      </c>
      <c r="P912" s="583" t="s">
        <v>3835</v>
      </c>
      <c r="Q912" s="583"/>
      <c r="R912" s="611">
        <v>1.9</v>
      </c>
      <c r="S912" s="583"/>
      <c r="T912" s="611" t="s">
        <v>3834</v>
      </c>
      <c r="U912" s="583"/>
    </row>
    <row r="913" spans="1:21" ht="33" customHeight="1" x14ac:dyDescent="0.2">
      <c r="A913" s="590"/>
      <c r="B913" s="583" t="s">
        <v>586</v>
      </c>
      <c r="C913" s="589">
        <v>159</v>
      </c>
      <c r="D913" s="554" t="s">
        <v>2601</v>
      </c>
      <c r="E913" s="586" t="s">
        <v>2673</v>
      </c>
      <c r="F913" s="586" t="s">
        <v>346</v>
      </c>
      <c r="G913" s="554" t="s">
        <v>3309</v>
      </c>
      <c r="H913" s="587"/>
      <c r="I913" s="587" t="s">
        <v>697</v>
      </c>
      <c r="J913" s="583"/>
      <c r="K913" s="554" t="s">
        <v>2583</v>
      </c>
      <c r="L913" s="554" t="s">
        <v>2742</v>
      </c>
      <c r="M913" s="673" t="s">
        <v>2033</v>
      </c>
      <c r="N913" s="583" t="s">
        <v>2995</v>
      </c>
      <c r="O913" s="583" t="s">
        <v>2392</v>
      </c>
      <c r="P913" s="583" t="s">
        <v>3835</v>
      </c>
      <c r="Q913" s="583"/>
      <c r="R913" s="611">
        <v>1.2</v>
      </c>
      <c r="S913" s="583"/>
      <c r="T913" s="611" t="s">
        <v>3834</v>
      </c>
      <c r="U913" s="583"/>
    </row>
    <row r="914" spans="1:21" ht="33" customHeight="1" x14ac:dyDescent="0.2">
      <c r="A914" s="594"/>
      <c r="B914" s="583" t="s">
        <v>586</v>
      </c>
      <c r="C914" s="589">
        <v>160</v>
      </c>
      <c r="D914" s="554" t="s">
        <v>106</v>
      </c>
      <c r="E914" s="586" t="s">
        <v>2745</v>
      </c>
      <c r="F914" s="586" t="s">
        <v>346</v>
      </c>
      <c r="G914" s="554" t="s">
        <v>1861</v>
      </c>
      <c r="H914" s="587"/>
      <c r="I914" s="587" t="s">
        <v>443</v>
      </c>
      <c r="J914" s="583"/>
      <c r="K914" s="554" t="s">
        <v>2770</v>
      </c>
      <c r="L914" s="554" t="s">
        <v>2771</v>
      </c>
      <c r="M914" s="583" t="s">
        <v>753</v>
      </c>
      <c r="N914" s="583" t="s">
        <v>2995</v>
      </c>
      <c r="O914" s="583" t="s">
        <v>2174</v>
      </c>
      <c r="P914" s="583" t="s">
        <v>3858</v>
      </c>
      <c r="Q914" s="583" t="s">
        <v>3863</v>
      </c>
      <c r="R914" s="611">
        <v>7</v>
      </c>
      <c r="S914" s="583"/>
      <c r="T914" s="611" t="s">
        <v>3834</v>
      </c>
      <c r="U914" s="583"/>
    </row>
    <row r="915" spans="1:21" ht="33" customHeight="1" x14ac:dyDescent="0.2">
      <c r="A915" s="590"/>
      <c r="B915" s="583" t="s">
        <v>586</v>
      </c>
      <c r="C915" s="589">
        <v>160</v>
      </c>
      <c r="D915" s="554" t="s">
        <v>106</v>
      </c>
      <c r="E915" s="586" t="s">
        <v>2746</v>
      </c>
      <c r="F915" s="586" t="s">
        <v>346</v>
      </c>
      <c r="G915" s="554" t="s">
        <v>728</v>
      </c>
      <c r="H915" s="587"/>
      <c r="I915" s="587" t="s">
        <v>414</v>
      </c>
      <c r="J915" s="583"/>
      <c r="K915" s="554" t="s">
        <v>2772</v>
      </c>
      <c r="L915" s="554" t="s">
        <v>2773</v>
      </c>
      <c r="M915" s="583" t="s">
        <v>753</v>
      </c>
      <c r="N915" s="583" t="s">
        <v>2995</v>
      </c>
      <c r="O915" s="583" t="s">
        <v>2174</v>
      </c>
      <c r="P915" s="611" t="s">
        <v>3835</v>
      </c>
      <c r="Q915" s="583" t="s">
        <v>4002</v>
      </c>
      <c r="R915" s="611">
        <v>5</v>
      </c>
      <c r="S915" s="583"/>
      <c r="T915" s="611" t="s">
        <v>3834</v>
      </c>
      <c r="U915" s="583"/>
    </row>
    <row r="916" spans="1:21" ht="33" customHeight="1" x14ac:dyDescent="0.2">
      <c r="A916" s="590"/>
      <c r="B916" s="583" t="s">
        <v>586</v>
      </c>
      <c r="C916" s="589">
        <v>160</v>
      </c>
      <c r="D916" s="554" t="s">
        <v>106</v>
      </c>
      <c r="E916" s="586" t="s">
        <v>2747</v>
      </c>
      <c r="F916" s="586" t="s">
        <v>346</v>
      </c>
      <c r="G916" s="554" t="s">
        <v>343</v>
      </c>
      <c r="H916" s="587"/>
      <c r="I916" s="587" t="s">
        <v>656</v>
      </c>
      <c r="J916" s="583"/>
      <c r="K916" s="554" t="s">
        <v>658</v>
      </c>
      <c r="L916" s="554" t="s">
        <v>2774</v>
      </c>
      <c r="M916" s="583" t="s">
        <v>753</v>
      </c>
      <c r="N916" s="583" t="s">
        <v>2995</v>
      </c>
      <c r="O916" s="583" t="s">
        <v>2174</v>
      </c>
      <c r="P916" s="583" t="s">
        <v>3835</v>
      </c>
      <c r="Q916" s="583"/>
      <c r="R916" s="611">
        <v>1</v>
      </c>
      <c r="S916" s="583"/>
      <c r="T916" s="611" t="s">
        <v>3843</v>
      </c>
      <c r="U916" s="583"/>
    </row>
    <row r="917" spans="1:21" ht="33" customHeight="1" x14ac:dyDescent="0.2">
      <c r="A917" s="590"/>
      <c r="B917" s="583" t="s">
        <v>586</v>
      </c>
      <c r="C917" s="589">
        <v>160</v>
      </c>
      <c r="D917" s="554" t="s">
        <v>106</v>
      </c>
      <c r="E917" s="586" t="s">
        <v>2748</v>
      </c>
      <c r="F917" s="586" t="s">
        <v>346</v>
      </c>
      <c r="G917" s="554" t="s">
        <v>1527</v>
      </c>
      <c r="H917" s="587"/>
      <c r="I917" s="587" t="s">
        <v>374</v>
      </c>
      <c r="J917" s="583"/>
      <c r="K917" s="554" t="s">
        <v>2775</v>
      </c>
      <c r="L917" s="554" t="s">
        <v>2776</v>
      </c>
      <c r="M917" s="583" t="s">
        <v>753</v>
      </c>
      <c r="N917" s="583" t="s">
        <v>2995</v>
      </c>
      <c r="O917" s="583" t="s">
        <v>2174</v>
      </c>
      <c r="P917" s="583" t="s">
        <v>3836</v>
      </c>
      <c r="Q917" s="583" t="s">
        <v>3873</v>
      </c>
      <c r="R917" s="611">
        <v>2</v>
      </c>
      <c r="S917" s="583"/>
      <c r="T917" s="611" t="s">
        <v>3834</v>
      </c>
      <c r="U917" s="583"/>
    </row>
    <row r="918" spans="1:21" ht="33" customHeight="1" x14ac:dyDescent="0.2">
      <c r="A918" s="590"/>
      <c r="B918" s="583" t="s">
        <v>586</v>
      </c>
      <c r="C918" s="589">
        <v>160</v>
      </c>
      <c r="D918" s="554" t="s">
        <v>106</v>
      </c>
      <c r="E918" s="586" t="s">
        <v>2749</v>
      </c>
      <c r="F918" s="586" t="s">
        <v>346</v>
      </c>
      <c r="G918" s="554" t="s">
        <v>1527</v>
      </c>
      <c r="H918" s="587"/>
      <c r="I918" s="587" t="s">
        <v>374</v>
      </c>
      <c r="J918" s="583"/>
      <c r="K918" s="554" t="s">
        <v>3310</v>
      </c>
      <c r="L918" s="554" t="s">
        <v>2777</v>
      </c>
      <c r="M918" s="583" t="s">
        <v>753</v>
      </c>
      <c r="N918" s="583" t="s">
        <v>2995</v>
      </c>
      <c r="O918" s="583" t="s">
        <v>2174</v>
      </c>
      <c r="P918" s="583" t="s">
        <v>3836</v>
      </c>
      <c r="Q918" s="583" t="s">
        <v>3873</v>
      </c>
      <c r="R918" s="611">
        <v>2</v>
      </c>
      <c r="S918" s="583"/>
      <c r="T918" s="611" t="s">
        <v>3834</v>
      </c>
      <c r="U918" s="583"/>
    </row>
    <row r="919" spans="1:21" ht="33" customHeight="1" x14ac:dyDescent="0.2">
      <c r="A919" s="594"/>
      <c r="B919" s="583" t="s">
        <v>586</v>
      </c>
      <c r="C919" s="589">
        <v>160</v>
      </c>
      <c r="D919" s="554" t="s">
        <v>106</v>
      </c>
      <c r="E919" s="586" t="s">
        <v>2750</v>
      </c>
      <c r="F919" s="586" t="s">
        <v>346</v>
      </c>
      <c r="G919" s="554" t="s">
        <v>1530</v>
      </c>
      <c r="H919" s="587"/>
      <c r="I919" s="587" t="s">
        <v>426</v>
      </c>
      <c r="J919" s="583"/>
      <c r="K919" s="554" t="s">
        <v>2778</v>
      </c>
      <c r="L919" s="554"/>
      <c r="M919" s="583" t="s">
        <v>753</v>
      </c>
      <c r="N919" s="583" t="s">
        <v>2993</v>
      </c>
      <c r="O919" s="583" t="s">
        <v>2174</v>
      </c>
      <c r="P919" s="611"/>
      <c r="Q919" s="583"/>
      <c r="R919" s="611">
        <v>1</v>
      </c>
      <c r="S919" s="583"/>
      <c r="T919" s="611" t="s">
        <v>3843</v>
      </c>
      <c r="U919" s="583"/>
    </row>
    <row r="920" spans="1:21" ht="33" customHeight="1" x14ac:dyDescent="0.2">
      <c r="A920" s="590"/>
      <c r="B920" s="583" t="s">
        <v>586</v>
      </c>
      <c r="C920" s="589">
        <v>160</v>
      </c>
      <c r="D920" s="554" t="s">
        <v>106</v>
      </c>
      <c r="E920" s="586" t="s">
        <v>2751</v>
      </c>
      <c r="F920" s="586" t="s">
        <v>353</v>
      </c>
      <c r="G920" s="554"/>
      <c r="H920" s="554" t="s">
        <v>582</v>
      </c>
      <c r="I920" s="587" t="s">
        <v>656</v>
      </c>
      <c r="J920" s="583"/>
      <c r="K920" s="554" t="s">
        <v>2779</v>
      </c>
      <c r="L920" s="554"/>
      <c r="M920" s="583" t="s">
        <v>753</v>
      </c>
      <c r="N920" s="583" t="s">
        <v>2995</v>
      </c>
      <c r="O920" s="583" t="s">
        <v>2174</v>
      </c>
      <c r="P920" s="583" t="s">
        <v>3836</v>
      </c>
      <c r="Q920" s="583" t="s">
        <v>3873</v>
      </c>
      <c r="R920" s="611">
        <v>1</v>
      </c>
      <c r="S920" s="583"/>
      <c r="T920" s="611" t="s">
        <v>3843</v>
      </c>
      <c r="U920" s="583"/>
    </row>
    <row r="921" spans="1:21" ht="33" customHeight="1" x14ac:dyDescent="0.2">
      <c r="A921" s="594"/>
      <c r="B921" s="583" t="s">
        <v>586</v>
      </c>
      <c r="C921" s="589">
        <v>160</v>
      </c>
      <c r="D921" s="554" t="s">
        <v>106</v>
      </c>
      <c r="E921" s="586" t="s">
        <v>2752</v>
      </c>
      <c r="F921" s="586" t="s">
        <v>346</v>
      </c>
      <c r="G921" s="554"/>
      <c r="H921" s="554" t="s">
        <v>582</v>
      </c>
      <c r="I921" s="587" t="s">
        <v>426</v>
      </c>
      <c r="J921" s="583"/>
      <c r="K921" s="554" t="s">
        <v>2780</v>
      </c>
      <c r="L921" s="554"/>
      <c r="M921" s="583" t="s">
        <v>753</v>
      </c>
      <c r="N921" s="583" t="s">
        <v>2993</v>
      </c>
      <c r="O921" s="583" t="s">
        <v>2174</v>
      </c>
      <c r="P921" s="748"/>
      <c r="Q921" s="583" t="s">
        <v>365</v>
      </c>
      <c r="R921" s="611">
        <v>1</v>
      </c>
      <c r="S921" s="583"/>
      <c r="T921" s="611" t="s">
        <v>3843</v>
      </c>
      <c r="U921" s="583"/>
    </row>
    <row r="922" spans="1:21" ht="33" customHeight="1" x14ac:dyDescent="0.2">
      <c r="A922" s="594"/>
      <c r="B922" s="583" t="s">
        <v>586</v>
      </c>
      <c r="C922" s="589">
        <v>160</v>
      </c>
      <c r="D922" s="554" t="s">
        <v>106</v>
      </c>
      <c r="E922" s="586" t="s">
        <v>2753</v>
      </c>
      <c r="F922" s="586" t="s">
        <v>346</v>
      </c>
      <c r="G922" s="554"/>
      <c r="H922" s="554" t="s">
        <v>582</v>
      </c>
      <c r="I922" s="587" t="s">
        <v>426</v>
      </c>
      <c r="J922" s="583"/>
      <c r="K922" s="554" t="s">
        <v>2781</v>
      </c>
      <c r="L922" s="554"/>
      <c r="M922" s="583" t="s">
        <v>753</v>
      </c>
      <c r="N922" s="583" t="s">
        <v>2993</v>
      </c>
      <c r="O922" s="583" t="s">
        <v>2174</v>
      </c>
      <c r="P922" s="611"/>
      <c r="Q922" s="583"/>
      <c r="R922" s="611">
        <v>1</v>
      </c>
      <c r="S922" s="583"/>
      <c r="T922" s="611" t="s">
        <v>3843</v>
      </c>
      <c r="U922" s="583"/>
    </row>
    <row r="923" spans="1:21" ht="33" customHeight="1" x14ac:dyDescent="0.2">
      <c r="A923" s="594"/>
      <c r="B923" s="583" t="s">
        <v>586</v>
      </c>
      <c r="C923" s="589">
        <v>160</v>
      </c>
      <c r="D923" s="554" t="s">
        <v>106</v>
      </c>
      <c r="E923" s="586" t="s">
        <v>2754</v>
      </c>
      <c r="F923" s="586" t="s">
        <v>346</v>
      </c>
      <c r="G923" s="554" t="s">
        <v>3311</v>
      </c>
      <c r="H923" s="554"/>
      <c r="I923" s="587" t="s">
        <v>426</v>
      </c>
      <c r="J923" s="583"/>
      <c r="K923" s="554" t="s">
        <v>2782</v>
      </c>
      <c r="L923" s="554"/>
      <c r="M923" s="583" t="s">
        <v>753</v>
      </c>
      <c r="N923" s="583" t="s">
        <v>2995</v>
      </c>
      <c r="O923" s="583" t="s">
        <v>2174</v>
      </c>
      <c r="P923" s="583" t="s">
        <v>3835</v>
      </c>
      <c r="Q923" s="583"/>
      <c r="R923" s="611">
        <v>1</v>
      </c>
      <c r="S923" s="583"/>
      <c r="T923" s="611" t="s">
        <v>3843</v>
      </c>
      <c r="U923" s="583"/>
    </row>
    <row r="924" spans="1:21" ht="33" customHeight="1" x14ac:dyDescent="0.2">
      <c r="A924" s="590"/>
      <c r="B924" s="583" t="s">
        <v>586</v>
      </c>
      <c r="C924" s="589">
        <v>160</v>
      </c>
      <c r="D924" s="554" t="s">
        <v>106</v>
      </c>
      <c r="E924" s="586" t="s">
        <v>2755</v>
      </c>
      <c r="F924" s="586" t="s">
        <v>353</v>
      </c>
      <c r="G924" s="554"/>
      <c r="H924" s="554" t="s">
        <v>3224</v>
      </c>
      <c r="I924" s="587" t="s">
        <v>389</v>
      </c>
      <c r="J924" s="583"/>
      <c r="K924" s="554" t="s">
        <v>2783</v>
      </c>
      <c r="L924" s="554"/>
      <c r="M924" s="583" t="s">
        <v>753</v>
      </c>
      <c r="N924" s="583" t="s">
        <v>2995</v>
      </c>
      <c r="O924" s="583" t="s">
        <v>2174</v>
      </c>
      <c r="P924" s="583" t="s">
        <v>3835</v>
      </c>
      <c r="Q924" s="583"/>
      <c r="R924" s="611">
        <v>1</v>
      </c>
      <c r="S924" s="583"/>
      <c r="T924" s="611" t="s">
        <v>3843</v>
      </c>
      <c r="U924" s="583"/>
    </row>
    <row r="925" spans="1:21" ht="33" customHeight="1" x14ac:dyDescent="0.2">
      <c r="A925" s="590"/>
      <c r="B925" s="583" t="s">
        <v>586</v>
      </c>
      <c r="C925" s="589">
        <v>160</v>
      </c>
      <c r="D925" s="554" t="s">
        <v>106</v>
      </c>
      <c r="E925" s="586" t="s">
        <v>2756</v>
      </c>
      <c r="F925" s="586" t="s">
        <v>346</v>
      </c>
      <c r="G925" s="554" t="s">
        <v>1861</v>
      </c>
      <c r="H925" s="587"/>
      <c r="I925" s="587" t="s">
        <v>368</v>
      </c>
      <c r="J925" s="583"/>
      <c r="K925" s="554" t="s">
        <v>2784</v>
      </c>
      <c r="L925" s="554" t="s">
        <v>2785</v>
      </c>
      <c r="M925" s="583" t="s">
        <v>753</v>
      </c>
      <c r="N925" s="583" t="s">
        <v>2995</v>
      </c>
      <c r="O925" s="583" t="s">
        <v>2174</v>
      </c>
      <c r="P925" s="583" t="s">
        <v>3835</v>
      </c>
      <c r="Q925" s="583"/>
      <c r="R925" s="611">
        <v>7</v>
      </c>
      <c r="S925" s="583"/>
      <c r="T925" s="611" t="s">
        <v>3834</v>
      </c>
      <c r="U925" s="583"/>
    </row>
    <row r="926" spans="1:21" ht="33" customHeight="1" x14ac:dyDescent="0.2">
      <c r="A926" s="620" t="s">
        <v>2744</v>
      </c>
      <c r="B926" s="583" t="s">
        <v>586</v>
      </c>
      <c r="C926" s="589">
        <v>160</v>
      </c>
      <c r="D926" s="554" t="s">
        <v>106</v>
      </c>
      <c r="E926" s="586" t="s">
        <v>2757</v>
      </c>
      <c r="F926" s="586" t="s">
        <v>346</v>
      </c>
      <c r="G926" s="554" t="s">
        <v>1861</v>
      </c>
      <c r="H926" s="587"/>
      <c r="I926" s="587" t="s">
        <v>449</v>
      </c>
      <c r="J926" s="583"/>
      <c r="K926" s="554" t="s">
        <v>2786</v>
      </c>
      <c r="L926" s="554" t="s">
        <v>2787</v>
      </c>
      <c r="M926" s="619" t="s">
        <v>753</v>
      </c>
      <c r="N926" s="583" t="s">
        <v>2995</v>
      </c>
      <c r="O926" s="583" t="s">
        <v>2174</v>
      </c>
      <c r="P926" s="583" t="s">
        <v>4003</v>
      </c>
      <c r="Q926" s="583" t="s">
        <v>4003</v>
      </c>
      <c r="R926" s="611">
        <v>1</v>
      </c>
      <c r="S926" s="583"/>
      <c r="T926" s="611" t="s">
        <v>3834</v>
      </c>
      <c r="U926" s="583"/>
    </row>
    <row r="927" spans="1:21" ht="33" customHeight="1" x14ac:dyDescent="0.2">
      <c r="A927" s="590"/>
      <c r="B927" s="583" t="s">
        <v>586</v>
      </c>
      <c r="C927" s="589">
        <v>160</v>
      </c>
      <c r="D927" s="554" t="s">
        <v>106</v>
      </c>
      <c r="E927" s="586" t="s">
        <v>2758</v>
      </c>
      <c r="F927" s="586" t="s">
        <v>346</v>
      </c>
      <c r="G927" s="554" t="s">
        <v>1859</v>
      </c>
      <c r="H927" s="587"/>
      <c r="I927" s="587" t="s">
        <v>368</v>
      </c>
      <c r="J927" s="583"/>
      <c r="K927" s="554" t="s">
        <v>2788</v>
      </c>
      <c r="L927" s="554" t="s">
        <v>2773</v>
      </c>
      <c r="M927" s="583" t="s">
        <v>753</v>
      </c>
      <c r="N927" s="583" t="s">
        <v>2995</v>
      </c>
      <c r="O927" s="583" t="s">
        <v>2174</v>
      </c>
      <c r="P927" s="583" t="s">
        <v>3835</v>
      </c>
      <c r="Q927" s="583"/>
      <c r="R927" s="611">
        <v>6.25</v>
      </c>
      <c r="S927" s="583"/>
      <c r="T927" s="611" t="s">
        <v>3834</v>
      </c>
      <c r="U927" s="583"/>
    </row>
    <row r="928" spans="1:21" ht="33" customHeight="1" x14ac:dyDescent="0.2">
      <c r="A928" s="590"/>
      <c r="B928" s="583" t="s">
        <v>586</v>
      </c>
      <c r="C928" s="589">
        <v>160</v>
      </c>
      <c r="D928" s="554" t="s">
        <v>106</v>
      </c>
      <c r="E928" s="586" t="s">
        <v>2759</v>
      </c>
      <c r="F928" s="586" t="s">
        <v>346</v>
      </c>
      <c r="G928" s="554" t="s">
        <v>1859</v>
      </c>
      <c r="H928" s="587"/>
      <c r="I928" s="587" t="s">
        <v>443</v>
      </c>
      <c r="J928" s="583"/>
      <c r="K928" s="554" t="s">
        <v>2789</v>
      </c>
      <c r="L928" s="554" t="s">
        <v>2790</v>
      </c>
      <c r="M928" s="583" t="s">
        <v>753</v>
      </c>
      <c r="N928" s="583" t="s">
        <v>2995</v>
      </c>
      <c r="O928" s="583" t="s">
        <v>2174</v>
      </c>
      <c r="P928" s="583" t="s">
        <v>3858</v>
      </c>
      <c r="Q928" s="583" t="s">
        <v>3863</v>
      </c>
      <c r="R928" s="611">
        <v>3</v>
      </c>
      <c r="S928" s="583"/>
      <c r="T928" s="611" t="s">
        <v>3834</v>
      </c>
      <c r="U928" s="583"/>
    </row>
    <row r="929" spans="1:21" ht="33" customHeight="1" x14ac:dyDescent="0.2">
      <c r="A929" s="594"/>
      <c r="B929" s="583" t="s">
        <v>586</v>
      </c>
      <c r="C929" s="589">
        <v>160</v>
      </c>
      <c r="D929" s="554" t="s">
        <v>106</v>
      </c>
      <c r="E929" s="586" t="s">
        <v>2760</v>
      </c>
      <c r="F929" s="586" t="s">
        <v>346</v>
      </c>
      <c r="G929" s="554" t="s">
        <v>1859</v>
      </c>
      <c r="H929" s="587"/>
      <c r="I929" s="587" t="s">
        <v>697</v>
      </c>
      <c r="J929" s="583"/>
      <c r="K929" s="554" t="s">
        <v>2791</v>
      </c>
      <c r="L929" s="554" t="s">
        <v>2792</v>
      </c>
      <c r="M929" s="619" t="s">
        <v>753</v>
      </c>
      <c r="N929" s="583" t="s">
        <v>365</v>
      </c>
      <c r="O929" s="583" t="s">
        <v>2174</v>
      </c>
      <c r="P929" s="611"/>
      <c r="Q929" s="583" t="s">
        <v>365</v>
      </c>
      <c r="R929" s="611">
        <v>163</v>
      </c>
      <c r="S929" s="583"/>
      <c r="T929" s="611" t="s">
        <v>3834</v>
      </c>
      <c r="U929" s="583"/>
    </row>
    <row r="930" spans="1:21" ht="33" customHeight="1" x14ac:dyDescent="0.2">
      <c r="A930" s="594"/>
      <c r="B930" s="583" t="s">
        <v>586</v>
      </c>
      <c r="C930" s="589">
        <v>160</v>
      </c>
      <c r="D930" s="554" t="s">
        <v>106</v>
      </c>
      <c r="E930" s="586" t="s">
        <v>2761</v>
      </c>
      <c r="F930" s="586" t="s">
        <v>346</v>
      </c>
      <c r="G930" s="554" t="s">
        <v>1859</v>
      </c>
      <c r="H930" s="587"/>
      <c r="I930" s="587" t="s">
        <v>440</v>
      </c>
      <c r="J930" s="583"/>
      <c r="K930" s="554" t="s">
        <v>2793</v>
      </c>
      <c r="L930" s="554" t="s">
        <v>2794</v>
      </c>
      <c r="M930" s="583" t="s">
        <v>753</v>
      </c>
      <c r="N930" s="583" t="s">
        <v>2995</v>
      </c>
      <c r="O930" s="583" t="s">
        <v>2174</v>
      </c>
      <c r="P930" s="583" t="s">
        <v>3835</v>
      </c>
      <c r="Q930" s="583"/>
      <c r="R930" s="611">
        <v>1</v>
      </c>
      <c r="S930" s="583"/>
      <c r="T930" s="611" t="s">
        <v>3834</v>
      </c>
      <c r="U930" s="583"/>
    </row>
    <row r="931" spans="1:21" ht="33" customHeight="1" x14ac:dyDescent="0.2">
      <c r="A931" s="590"/>
      <c r="B931" s="583" t="s">
        <v>586</v>
      </c>
      <c r="C931" s="589">
        <v>160</v>
      </c>
      <c r="D931" s="554" t="s">
        <v>106</v>
      </c>
      <c r="E931" s="586" t="s">
        <v>2763</v>
      </c>
      <c r="F931" s="586" t="s">
        <v>346</v>
      </c>
      <c r="G931" s="554" t="s">
        <v>728</v>
      </c>
      <c r="H931" s="587"/>
      <c r="I931" s="587" t="s">
        <v>374</v>
      </c>
      <c r="J931" s="583"/>
      <c r="K931" s="554" t="s">
        <v>2795</v>
      </c>
      <c r="L931" s="554" t="s">
        <v>2796</v>
      </c>
      <c r="M931" s="583" t="s">
        <v>753</v>
      </c>
      <c r="N931" s="583" t="s">
        <v>2995</v>
      </c>
      <c r="O931" s="583" t="s">
        <v>2174</v>
      </c>
      <c r="P931" s="583" t="s">
        <v>3835</v>
      </c>
      <c r="Q931" s="583"/>
      <c r="R931" s="611">
        <v>3</v>
      </c>
      <c r="S931" s="583"/>
      <c r="T931" s="611" t="s">
        <v>3834</v>
      </c>
      <c r="U931" s="583"/>
    </row>
    <row r="932" spans="1:21" ht="33" customHeight="1" x14ac:dyDescent="0.2">
      <c r="A932" s="594"/>
      <c r="B932" s="583" t="s">
        <v>586</v>
      </c>
      <c r="C932" s="589">
        <v>160</v>
      </c>
      <c r="D932" s="554" t="s">
        <v>106</v>
      </c>
      <c r="E932" s="586" t="s">
        <v>2764</v>
      </c>
      <c r="F932" s="586" t="s">
        <v>346</v>
      </c>
      <c r="G932" s="554" t="s">
        <v>1861</v>
      </c>
      <c r="H932" s="587"/>
      <c r="I932" s="587" t="s">
        <v>426</v>
      </c>
      <c r="J932" s="583"/>
      <c r="K932" s="554" t="s">
        <v>2797</v>
      </c>
      <c r="L932" s="554" t="s">
        <v>2798</v>
      </c>
      <c r="M932" s="619" t="s">
        <v>753</v>
      </c>
      <c r="N932" s="583" t="s">
        <v>2993</v>
      </c>
      <c r="O932" s="583" t="s">
        <v>3098</v>
      </c>
      <c r="P932" s="748"/>
      <c r="Q932" s="583" t="s">
        <v>365</v>
      </c>
      <c r="R932" s="611">
        <v>1</v>
      </c>
      <c r="S932" s="583"/>
      <c r="T932" s="611" t="s">
        <v>3843</v>
      </c>
      <c r="U932" s="583"/>
    </row>
    <row r="933" spans="1:21" ht="33" customHeight="1" x14ac:dyDescent="0.2">
      <c r="A933" s="594"/>
      <c r="B933" s="583" t="s">
        <v>586</v>
      </c>
      <c r="C933" s="589">
        <v>160</v>
      </c>
      <c r="D933" s="554" t="s">
        <v>106</v>
      </c>
      <c r="E933" s="586" t="s">
        <v>2765</v>
      </c>
      <c r="F933" s="586" t="s">
        <v>346</v>
      </c>
      <c r="G933" s="554" t="s">
        <v>3312</v>
      </c>
      <c r="H933" s="587"/>
      <c r="I933" s="587" t="s">
        <v>426</v>
      </c>
      <c r="J933" s="583"/>
      <c r="K933" s="554" t="s">
        <v>2799</v>
      </c>
      <c r="L933" s="554" t="s">
        <v>2800</v>
      </c>
      <c r="M933" s="619" t="s">
        <v>753</v>
      </c>
      <c r="N933" s="583" t="s">
        <v>2993</v>
      </c>
      <c r="O933" s="583" t="s">
        <v>462</v>
      </c>
      <c r="P933" s="611"/>
      <c r="Q933" s="583" t="s">
        <v>365</v>
      </c>
      <c r="R933" s="611">
        <v>1</v>
      </c>
      <c r="S933" s="583"/>
      <c r="T933" s="611" t="s">
        <v>3843</v>
      </c>
      <c r="U933" s="583"/>
    </row>
    <row r="934" spans="1:21" ht="33" customHeight="1" x14ac:dyDescent="0.2">
      <c r="A934" s="594"/>
      <c r="B934" s="583" t="s">
        <v>586</v>
      </c>
      <c r="C934" s="589">
        <v>160</v>
      </c>
      <c r="D934" s="554" t="s">
        <v>106</v>
      </c>
      <c r="E934" s="586" t="s">
        <v>2766</v>
      </c>
      <c r="F934" s="586" t="s">
        <v>346</v>
      </c>
      <c r="G934" s="554" t="s">
        <v>1527</v>
      </c>
      <c r="H934" s="587"/>
      <c r="I934" s="587" t="s">
        <v>426</v>
      </c>
      <c r="J934" s="583"/>
      <c r="K934" s="554" t="s">
        <v>2801</v>
      </c>
      <c r="L934" s="554" t="s">
        <v>2802</v>
      </c>
      <c r="M934" s="583" t="s">
        <v>753</v>
      </c>
      <c r="N934" s="583" t="s">
        <v>2993</v>
      </c>
      <c r="O934" s="583" t="s">
        <v>2174</v>
      </c>
      <c r="P934" s="611"/>
      <c r="Q934" s="583"/>
      <c r="R934" s="611">
        <v>163</v>
      </c>
      <c r="S934" s="583"/>
      <c r="T934" s="611" t="s">
        <v>3834</v>
      </c>
      <c r="U934" s="583"/>
    </row>
    <row r="935" spans="1:21" ht="33" customHeight="1" x14ac:dyDescent="0.2">
      <c r="A935" s="594"/>
      <c r="B935" s="583" t="s">
        <v>365</v>
      </c>
      <c r="C935" s="589">
        <v>160</v>
      </c>
      <c r="D935" s="554" t="s">
        <v>106</v>
      </c>
      <c r="E935" s="586" t="s">
        <v>2767</v>
      </c>
      <c r="F935" s="586" t="s">
        <v>353</v>
      </c>
      <c r="G935" s="554" t="s">
        <v>3311</v>
      </c>
      <c r="H935" s="554"/>
      <c r="I935" s="587" t="s">
        <v>426</v>
      </c>
      <c r="J935" s="583"/>
      <c r="K935" s="554" t="s">
        <v>2803</v>
      </c>
      <c r="L935" s="554"/>
      <c r="M935" s="619" t="s">
        <v>753</v>
      </c>
      <c r="N935" s="583" t="s">
        <v>2993</v>
      </c>
      <c r="O935" s="583" t="s">
        <v>462</v>
      </c>
      <c r="P935" s="748"/>
      <c r="Q935" s="583" t="s">
        <v>365</v>
      </c>
      <c r="R935" s="611">
        <v>1</v>
      </c>
      <c r="S935" s="583"/>
      <c r="T935" s="611" t="s">
        <v>3843</v>
      </c>
      <c r="U935" s="583"/>
    </row>
    <row r="936" spans="1:21" ht="33" customHeight="1" x14ac:dyDescent="0.2">
      <c r="A936" s="594"/>
      <c r="B936" s="583" t="s">
        <v>586</v>
      </c>
      <c r="C936" s="589">
        <v>160</v>
      </c>
      <c r="D936" s="554" t="s">
        <v>106</v>
      </c>
      <c r="E936" s="586" t="s">
        <v>2768</v>
      </c>
      <c r="F936" s="586" t="s">
        <v>346</v>
      </c>
      <c r="G936" s="554" t="s">
        <v>1859</v>
      </c>
      <c r="H936" s="587"/>
      <c r="I936" s="587" t="s">
        <v>426</v>
      </c>
      <c r="J936" s="583"/>
      <c r="K936" s="554" t="s">
        <v>2804</v>
      </c>
      <c r="L936" s="554"/>
      <c r="M936" s="583" t="s">
        <v>753</v>
      </c>
      <c r="N936" s="583" t="s">
        <v>2993</v>
      </c>
      <c r="O936" s="583" t="s">
        <v>3075</v>
      </c>
      <c r="P936" s="611"/>
      <c r="Q936" s="583"/>
      <c r="R936" s="611">
        <v>1</v>
      </c>
      <c r="S936" s="583"/>
      <c r="T936" s="611" t="s">
        <v>3843</v>
      </c>
      <c r="U936" s="583"/>
    </row>
    <row r="937" spans="1:21" ht="33" customHeight="1" x14ac:dyDescent="0.2">
      <c r="A937" s="594"/>
      <c r="B937" s="583" t="s">
        <v>586</v>
      </c>
      <c r="C937" s="589">
        <v>160</v>
      </c>
      <c r="D937" s="554" t="s">
        <v>106</v>
      </c>
      <c r="E937" s="586" t="s">
        <v>2769</v>
      </c>
      <c r="F937" s="586" t="s">
        <v>346</v>
      </c>
      <c r="G937" s="554" t="s">
        <v>3313</v>
      </c>
      <c r="H937" s="587"/>
      <c r="I937" s="587" t="s">
        <v>426</v>
      </c>
      <c r="J937" s="583"/>
      <c r="K937" s="554" t="s">
        <v>2805</v>
      </c>
      <c r="L937" s="554"/>
      <c r="M937" s="583" t="s">
        <v>753</v>
      </c>
      <c r="N937" s="583" t="s">
        <v>2993</v>
      </c>
      <c r="O937" s="583" t="s">
        <v>2174</v>
      </c>
      <c r="P937" s="611"/>
      <c r="Q937" s="583"/>
      <c r="R937" s="611">
        <v>1</v>
      </c>
      <c r="S937" s="583"/>
      <c r="T937" s="611" t="s">
        <v>3843</v>
      </c>
      <c r="U937" s="583"/>
    </row>
    <row r="938" spans="1:21" ht="33" customHeight="1" x14ac:dyDescent="0.2">
      <c r="A938" s="576" t="s">
        <v>2806</v>
      </c>
      <c r="B938" s="583" t="s">
        <v>586</v>
      </c>
      <c r="C938" s="589">
        <v>161</v>
      </c>
      <c r="D938" s="554" t="s">
        <v>2808</v>
      </c>
      <c r="E938" s="586" t="s">
        <v>2809</v>
      </c>
      <c r="F938" s="586" t="s">
        <v>346</v>
      </c>
      <c r="G938" s="554" t="s">
        <v>581</v>
      </c>
      <c r="H938" s="587"/>
      <c r="I938" s="587" t="s">
        <v>197</v>
      </c>
      <c r="J938" s="583"/>
      <c r="K938" s="554" t="s">
        <v>1957</v>
      </c>
      <c r="L938" s="554" t="s">
        <v>2813</v>
      </c>
      <c r="M938" s="583" t="s">
        <v>849</v>
      </c>
      <c r="N938" s="583" t="s">
        <v>2993</v>
      </c>
      <c r="O938" s="583" t="s">
        <v>3033</v>
      </c>
      <c r="P938" s="748"/>
      <c r="Q938" s="583" t="s">
        <v>365</v>
      </c>
      <c r="R938" s="611">
        <v>0.5</v>
      </c>
      <c r="S938" s="583"/>
      <c r="T938" s="611" t="s">
        <v>3834</v>
      </c>
      <c r="U938" s="583"/>
    </row>
    <row r="939" spans="1:21" ht="33" customHeight="1" x14ac:dyDescent="0.2">
      <c r="A939" s="576" t="s">
        <v>2806</v>
      </c>
      <c r="B939" s="583" t="s">
        <v>586</v>
      </c>
      <c r="C939" s="589">
        <v>161</v>
      </c>
      <c r="D939" s="554" t="s">
        <v>2808</v>
      </c>
      <c r="E939" s="586" t="s">
        <v>2810</v>
      </c>
      <c r="F939" s="586" t="s">
        <v>346</v>
      </c>
      <c r="G939" s="554" t="s">
        <v>1527</v>
      </c>
      <c r="H939" s="587"/>
      <c r="I939" s="587" t="s">
        <v>197</v>
      </c>
      <c r="J939" s="583"/>
      <c r="K939" s="554" t="s">
        <v>1957</v>
      </c>
      <c r="L939" s="554" t="s">
        <v>2813</v>
      </c>
      <c r="M939" s="583" t="s">
        <v>849</v>
      </c>
      <c r="N939" s="583" t="s">
        <v>2993</v>
      </c>
      <c r="O939" s="583" t="s">
        <v>3033</v>
      </c>
      <c r="P939" s="748"/>
      <c r="Q939" s="583" t="s">
        <v>365</v>
      </c>
      <c r="R939" s="611">
        <v>2</v>
      </c>
      <c r="S939" s="583"/>
      <c r="T939" s="611" t="s">
        <v>3834</v>
      </c>
      <c r="U939" s="583"/>
    </row>
    <row r="940" spans="1:21" ht="33" customHeight="1" x14ac:dyDescent="0.2">
      <c r="A940" s="651" t="s">
        <v>2806</v>
      </c>
      <c r="B940" s="583" t="s">
        <v>586</v>
      </c>
      <c r="C940" s="589">
        <v>161</v>
      </c>
      <c r="D940" s="554" t="s">
        <v>2808</v>
      </c>
      <c r="E940" s="586" t="s">
        <v>2811</v>
      </c>
      <c r="F940" s="586" t="s">
        <v>346</v>
      </c>
      <c r="G940" s="554" t="s">
        <v>1527</v>
      </c>
      <c r="H940" s="587"/>
      <c r="I940" s="587" t="s">
        <v>364</v>
      </c>
      <c r="J940" s="583"/>
      <c r="K940" s="554" t="s">
        <v>2814</v>
      </c>
      <c r="L940" s="554" t="s">
        <v>2815</v>
      </c>
      <c r="M940" s="583" t="s">
        <v>849</v>
      </c>
      <c r="N940" s="583" t="s">
        <v>2995</v>
      </c>
      <c r="O940" s="583" t="s">
        <v>3314</v>
      </c>
      <c r="P940" s="583" t="s">
        <v>3835</v>
      </c>
      <c r="Q940" s="583"/>
      <c r="R940" s="611">
        <v>3.8</v>
      </c>
      <c r="S940" s="583"/>
      <c r="T940" s="611" t="s">
        <v>3834</v>
      </c>
      <c r="U940" s="583"/>
    </row>
    <row r="941" spans="1:21" ht="33" customHeight="1" x14ac:dyDescent="0.2">
      <c r="A941" s="583" t="s">
        <v>2807</v>
      </c>
      <c r="B941" s="583" t="s">
        <v>586</v>
      </c>
      <c r="C941" s="589">
        <v>161</v>
      </c>
      <c r="D941" s="554" t="s">
        <v>2808</v>
      </c>
      <c r="E941" s="586" t="s">
        <v>2812</v>
      </c>
      <c r="F941" s="586" t="s">
        <v>346</v>
      </c>
      <c r="G941" s="554" t="s">
        <v>1527</v>
      </c>
      <c r="H941" s="587"/>
      <c r="I941" s="587" t="s">
        <v>374</v>
      </c>
      <c r="J941" s="583"/>
      <c r="K941" s="554" t="s">
        <v>2816</v>
      </c>
      <c r="L941" s="554" t="s">
        <v>2817</v>
      </c>
      <c r="M941" s="583" t="s">
        <v>849</v>
      </c>
      <c r="N941" s="583" t="s">
        <v>2995</v>
      </c>
      <c r="O941" s="583" t="s">
        <v>3315</v>
      </c>
      <c r="P941" s="583" t="s">
        <v>4004</v>
      </c>
      <c r="Q941" s="583" t="s">
        <v>4005</v>
      </c>
      <c r="R941" s="611">
        <v>2.9</v>
      </c>
      <c r="S941" s="583"/>
      <c r="T941" s="611" t="s">
        <v>3834</v>
      </c>
      <c r="U941" s="583"/>
    </row>
    <row r="942" spans="1:21" ht="33" customHeight="1" x14ac:dyDescent="0.2">
      <c r="A942" s="583" t="s">
        <v>2806</v>
      </c>
      <c r="B942" s="583" t="s">
        <v>586</v>
      </c>
      <c r="C942" s="589">
        <v>161</v>
      </c>
      <c r="D942" s="554" t="s">
        <v>2808</v>
      </c>
      <c r="E942" s="586" t="s">
        <v>2823</v>
      </c>
      <c r="F942" s="586" t="s">
        <v>346</v>
      </c>
      <c r="G942" s="554" t="s">
        <v>3316</v>
      </c>
      <c r="H942" s="587"/>
      <c r="I942" s="587" t="s">
        <v>379</v>
      </c>
      <c r="J942" s="583"/>
      <c r="K942" s="554" t="s">
        <v>380</v>
      </c>
      <c r="L942" s="554" t="s">
        <v>381</v>
      </c>
      <c r="M942" s="583" t="s">
        <v>849</v>
      </c>
      <c r="N942" s="583" t="s">
        <v>2995</v>
      </c>
      <c r="O942" s="583" t="s">
        <v>462</v>
      </c>
      <c r="P942" s="583" t="s">
        <v>3835</v>
      </c>
      <c r="Q942" s="583" t="s">
        <v>3841</v>
      </c>
      <c r="R942" s="611"/>
      <c r="S942" s="583"/>
      <c r="T942" s="611" t="s">
        <v>4006</v>
      </c>
      <c r="U942" s="583"/>
    </row>
    <row r="943" spans="1:21" ht="33" customHeight="1" x14ac:dyDescent="0.2">
      <c r="A943" s="576" t="s">
        <v>3317</v>
      </c>
      <c r="B943" s="576" t="s">
        <v>1242</v>
      </c>
      <c r="C943" s="595">
        <v>161</v>
      </c>
      <c r="D943" s="608" t="s">
        <v>2808</v>
      </c>
      <c r="E943" s="604" t="s">
        <v>2824</v>
      </c>
      <c r="F943" s="609" t="s">
        <v>353</v>
      </c>
      <c r="G943" s="364"/>
      <c r="H943" s="365"/>
      <c r="I943" s="609" t="s">
        <v>382</v>
      </c>
      <c r="J943" s="576"/>
      <c r="K943" s="608" t="s">
        <v>1540</v>
      </c>
      <c r="L943" s="608" t="s">
        <v>1541</v>
      </c>
      <c r="M943" s="583" t="s">
        <v>849</v>
      </c>
      <c r="N943" s="583" t="s">
        <v>2993</v>
      </c>
      <c r="O943" s="583" t="s">
        <v>462</v>
      </c>
      <c r="P943" s="576"/>
      <c r="Q943" s="576" t="s">
        <v>365</v>
      </c>
      <c r="R943" s="590">
        <v>1</v>
      </c>
      <c r="S943" s="622"/>
      <c r="T943" s="651" t="s">
        <v>3843</v>
      </c>
      <c r="U943" s="576"/>
    </row>
    <row r="944" spans="1:21" ht="33" customHeight="1" x14ac:dyDescent="0.2">
      <c r="A944" s="698" t="s">
        <v>2818</v>
      </c>
      <c r="B944" s="583" t="s">
        <v>365</v>
      </c>
      <c r="C944" s="589">
        <v>161</v>
      </c>
      <c r="D944" s="554" t="s">
        <v>2808</v>
      </c>
      <c r="E944" s="586" t="s">
        <v>2825</v>
      </c>
      <c r="F944" s="586" t="s">
        <v>346</v>
      </c>
      <c r="G944" s="554" t="s">
        <v>3152</v>
      </c>
      <c r="H944" s="587"/>
      <c r="I944" s="587" t="s">
        <v>394</v>
      </c>
      <c r="J944" s="583"/>
      <c r="K944" s="554" t="s">
        <v>2843</v>
      </c>
      <c r="L944" s="554" t="s">
        <v>2844</v>
      </c>
      <c r="M944" s="583" t="s">
        <v>849</v>
      </c>
      <c r="N944" s="583" t="s">
        <v>2993</v>
      </c>
      <c r="O944" s="583" t="s">
        <v>464</v>
      </c>
      <c r="P944" s="583"/>
      <c r="Q944" s="583" t="s">
        <v>365</v>
      </c>
      <c r="R944" s="611">
        <v>1.2</v>
      </c>
      <c r="S944" s="583"/>
      <c r="T944" s="611" t="s">
        <v>3897</v>
      </c>
      <c r="U944" s="583"/>
    </row>
    <row r="945" spans="1:21" ht="33" customHeight="1" x14ac:dyDescent="0.2">
      <c r="A945" s="576" t="s">
        <v>2819</v>
      </c>
      <c r="B945" s="576" t="s">
        <v>586</v>
      </c>
      <c r="C945" s="589">
        <v>161</v>
      </c>
      <c r="D945" s="554" t="s">
        <v>2808</v>
      </c>
      <c r="E945" s="586" t="s">
        <v>2826</v>
      </c>
      <c r="F945" s="609" t="s">
        <v>353</v>
      </c>
      <c r="G945" s="608" t="s">
        <v>3170</v>
      </c>
      <c r="H945" s="365"/>
      <c r="I945" s="609" t="s">
        <v>394</v>
      </c>
      <c r="J945" s="576"/>
      <c r="K945" s="608" t="s">
        <v>3318</v>
      </c>
      <c r="L945" s="608" t="s">
        <v>2845</v>
      </c>
      <c r="M945" s="583" t="s">
        <v>849</v>
      </c>
      <c r="N945" s="583" t="s">
        <v>2993</v>
      </c>
      <c r="O945" s="583" t="s">
        <v>2392</v>
      </c>
      <c r="P945" s="748"/>
      <c r="Q945" s="576" t="s">
        <v>365</v>
      </c>
      <c r="R945" s="651">
        <v>1</v>
      </c>
      <c r="S945" s="576"/>
      <c r="T945" s="651" t="s">
        <v>3843</v>
      </c>
      <c r="U945" s="576"/>
    </row>
    <row r="946" spans="1:21" ht="33" customHeight="1" x14ac:dyDescent="0.2">
      <c r="A946" s="576" t="s">
        <v>2819</v>
      </c>
      <c r="B946" s="576" t="s">
        <v>586</v>
      </c>
      <c r="C946" s="589">
        <v>161</v>
      </c>
      <c r="D946" s="554" t="s">
        <v>2808</v>
      </c>
      <c r="E946" s="586" t="s">
        <v>2827</v>
      </c>
      <c r="F946" s="609" t="s">
        <v>353</v>
      </c>
      <c r="G946" s="608" t="s">
        <v>3170</v>
      </c>
      <c r="H946" s="365"/>
      <c r="I946" s="609" t="s">
        <v>394</v>
      </c>
      <c r="J946" s="576"/>
      <c r="K946" s="608" t="s">
        <v>2846</v>
      </c>
      <c r="L946" s="608" t="s">
        <v>2847</v>
      </c>
      <c r="M946" s="583" t="s">
        <v>849</v>
      </c>
      <c r="N946" s="583" t="s">
        <v>2995</v>
      </c>
      <c r="O946" s="583" t="s">
        <v>2392</v>
      </c>
      <c r="P946" s="576" t="s">
        <v>3927</v>
      </c>
      <c r="Q946" s="576" t="s">
        <v>4007</v>
      </c>
      <c r="R946" s="590">
        <v>2000</v>
      </c>
      <c r="S946" s="622"/>
      <c r="T946" s="611" t="s">
        <v>3846</v>
      </c>
      <c r="U946" s="583" t="s">
        <v>3896</v>
      </c>
    </row>
    <row r="947" spans="1:21" ht="33" customHeight="1" x14ac:dyDescent="0.2">
      <c r="A947" s="583" t="s">
        <v>2820</v>
      </c>
      <c r="B947" s="576" t="s">
        <v>586</v>
      </c>
      <c r="C947" s="595">
        <v>161</v>
      </c>
      <c r="D947" s="364" t="s">
        <v>2808</v>
      </c>
      <c r="E947" s="586" t="s">
        <v>2828</v>
      </c>
      <c r="F947" s="365" t="s">
        <v>346</v>
      </c>
      <c r="G947" s="554" t="s">
        <v>3170</v>
      </c>
      <c r="H947" s="365"/>
      <c r="I947" s="365" t="s">
        <v>394</v>
      </c>
      <c r="J947" s="576"/>
      <c r="K947" s="364" t="s">
        <v>2848</v>
      </c>
      <c r="L947" s="364" t="s">
        <v>2849</v>
      </c>
      <c r="M947" s="583" t="s">
        <v>849</v>
      </c>
      <c r="N947" s="583" t="s">
        <v>2993</v>
      </c>
      <c r="O947" s="599" t="s">
        <v>2392</v>
      </c>
      <c r="P947" s="748"/>
      <c r="Q947" s="583" t="s">
        <v>365</v>
      </c>
      <c r="R947" s="590">
        <v>1</v>
      </c>
      <c r="S947" s="622"/>
      <c r="T947" s="590" t="s">
        <v>3843</v>
      </c>
      <c r="U947" s="622"/>
    </row>
    <row r="948" spans="1:21" ht="33" customHeight="1" x14ac:dyDescent="0.2">
      <c r="A948" s="576" t="s">
        <v>2819</v>
      </c>
      <c r="B948" s="576" t="s">
        <v>586</v>
      </c>
      <c r="C948" s="595">
        <v>161</v>
      </c>
      <c r="D948" s="608" t="s">
        <v>2808</v>
      </c>
      <c r="E948" s="604" t="s">
        <v>2829</v>
      </c>
      <c r="F948" s="609" t="s">
        <v>353</v>
      </c>
      <c r="G948" s="554"/>
      <c r="H948" s="554" t="s">
        <v>582</v>
      </c>
      <c r="I948" s="609" t="s">
        <v>419</v>
      </c>
      <c r="J948" s="576"/>
      <c r="K948" s="608" t="s">
        <v>2850</v>
      </c>
      <c r="L948" s="608" t="s">
        <v>2851</v>
      </c>
      <c r="M948" s="583" t="s">
        <v>849</v>
      </c>
      <c r="N948" s="583" t="s">
        <v>2995</v>
      </c>
      <c r="O948" s="583" t="s">
        <v>462</v>
      </c>
      <c r="P948" s="583" t="s">
        <v>3835</v>
      </c>
      <c r="Q948" s="576"/>
      <c r="R948" s="590">
        <v>1</v>
      </c>
      <c r="S948" s="622"/>
      <c r="T948" s="651" t="s">
        <v>3843</v>
      </c>
      <c r="U948" s="576"/>
    </row>
    <row r="949" spans="1:21" ht="33" customHeight="1" x14ac:dyDescent="0.2">
      <c r="A949" s="576" t="s">
        <v>3319</v>
      </c>
      <c r="B949" s="583" t="s">
        <v>586</v>
      </c>
      <c r="C949" s="589">
        <v>161</v>
      </c>
      <c r="D949" s="554" t="s">
        <v>2808</v>
      </c>
      <c r="E949" s="586" t="s">
        <v>2830</v>
      </c>
      <c r="F949" s="586" t="s">
        <v>346</v>
      </c>
      <c r="G949" s="554" t="s">
        <v>1527</v>
      </c>
      <c r="H949" s="587"/>
      <c r="I949" s="587" t="s">
        <v>423</v>
      </c>
      <c r="J949" s="583"/>
      <c r="K949" s="554" t="s">
        <v>2852</v>
      </c>
      <c r="L949" s="554" t="s">
        <v>2853</v>
      </c>
      <c r="M949" s="583" t="s">
        <v>849</v>
      </c>
      <c r="N949" s="583" t="s">
        <v>2995</v>
      </c>
      <c r="O949" s="583" t="s">
        <v>3320</v>
      </c>
      <c r="P949" s="583" t="s">
        <v>3835</v>
      </c>
      <c r="Q949" s="583"/>
      <c r="R949" s="611">
        <v>3.8</v>
      </c>
      <c r="S949" s="583"/>
      <c r="T949" s="611" t="s">
        <v>3834</v>
      </c>
      <c r="U949" s="583"/>
    </row>
    <row r="950" spans="1:21" ht="33" customHeight="1" x14ac:dyDescent="0.2">
      <c r="A950" s="576" t="s">
        <v>2819</v>
      </c>
      <c r="B950" s="576" t="s">
        <v>586</v>
      </c>
      <c r="C950" s="589">
        <v>161</v>
      </c>
      <c r="D950" s="554" t="s">
        <v>2808</v>
      </c>
      <c r="E950" s="604" t="s">
        <v>2831</v>
      </c>
      <c r="F950" s="609" t="s">
        <v>353</v>
      </c>
      <c r="G950" s="608" t="s">
        <v>3170</v>
      </c>
      <c r="H950" s="365"/>
      <c r="I950" s="609" t="s">
        <v>426</v>
      </c>
      <c r="J950" s="576"/>
      <c r="K950" s="608" t="s">
        <v>3321</v>
      </c>
      <c r="L950" s="608" t="s">
        <v>2847</v>
      </c>
      <c r="M950" s="583" t="s">
        <v>849</v>
      </c>
      <c r="N950" s="583" t="s">
        <v>2993</v>
      </c>
      <c r="O950" s="583" t="s">
        <v>464</v>
      </c>
      <c r="P950" s="748"/>
      <c r="Q950" s="576" t="s">
        <v>365</v>
      </c>
      <c r="R950" s="590">
        <v>1</v>
      </c>
      <c r="S950" s="622"/>
      <c r="T950" s="651" t="s">
        <v>3843</v>
      </c>
      <c r="U950" s="576"/>
    </row>
    <row r="951" spans="1:21" ht="33" customHeight="1" x14ac:dyDescent="0.2">
      <c r="A951" s="576" t="s">
        <v>2821</v>
      </c>
      <c r="B951" s="576" t="s">
        <v>586</v>
      </c>
      <c r="C951" s="595">
        <v>161</v>
      </c>
      <c r="D951" s="608" t="s">
        <v>2808</v>
      </c>
      <c r="E951" s="604" t="s">
        <v>2832</v>
      </c>
      <c r="F951" s="609" t="s">
        <v>353</v>
      </c>
      <c r="G951" s="608" t="s">
        <v>3170</v>
      </c>
      <c r="H951" s="365"/>
      <c r="I951" s="609" t="s">
        <v>426</v>
      </c>
      <c r="J951" s="576"/>
      <c r="K951" s="608" t="s">
        <v>2854</v>
      </c>
      <c r="L951" s="608" t="s">
        <v>2855</v>
      </c>
      <c r="M951" s="583" t="s">
        <v>849</v>
      </c>
      <c r="N951" s="583" t="s">
        <v>2993</v>
      </c>
      <c r="O951" s="583" t="s">
        <v>464</v>
      </c>
      <c r="P951" s="748"/>
      <c r="Q951" s="576" t="s">
        <v>365</v>
      </c>
      <c r="R951" s="590">
        <v>1</v>
      </c>
      <c r="S951" s="622"/>
      <c r="T951" s="651" t="s">
        <v>3843</v>
      </c>
      <c r="U951" s="576"/>
    </row>
    <row r="952" spans="1:21" ht="33" customHeight="1" x14ac:dyDescent="0.2">
      <c r="A952" s="576" t="s">
        <v>2822</v>
      </c>
      <c r="B952" s="576" t="s">
        <v>586</v>
      </c>
      <c r="C952" s="595">
        <v>161</v>
      </c>
      <c r="D952" s="608" t="s">
        <v>2808</v>
      </c>
      <c r="E952" s="604" t="s">
        <v>2833</v>
      </c>
      <c r="F952" s="609" t="s">
        <v>353</v>
      </c>
      <c r="G952" s="608" t="s">
        <v>3170</v>
      </c>
      <c r="H952" s="365"/>
      <c r="I952" s="609" t="s">
        <v>426</v>
      </c>
      <c r="J952" s="576"/>
      <c r="K952" s="608" t="s">
        <v>2856</v>
      </c>
      <c r="L952" s="608" t="s">
        <v>2857</v>
      </c>
      <c r="M952" s="583" t="s">
        <v>849</v>
      </c>
      <c r="N952" s="583" t="s">
        <v>2993</v>
      </c>
      <c r="O952" s="583" t="s">
        <v>3011</v>
      </c>
      <c r="P952" s="748"/>
      <c r="Q952" s="576" t="s">
        <v>365</v>
      </c>
      <c r="R952" s="590">
        <v>1</v>
      </c>
      <c r="S952" s="622"/>
      <c r="T952" s="651" t="s">
        <v>3843</v>
      </c>
      <c r="U952" s="576"/>
    </row>
    <row r="953" spans="1:21" ht="33" customHeight="1" x14ac:dyDescent="0.2">
      <c r="A953" s="583" t="s">
        <v>2820</v>
      </c>
      <c r="B953" s="576" t="s">
        <v>586</v>
      </c>
      <c r="C953" s="595">
        <v>161</v>
      </c>
      <c r="D953" s="364" t="s">
        <v>2808</v>
      </c>
      <c r="E953" s="586" t="s">
        <v>2834</v>
      </c>
      <c r="F953" s="365" t="s">
        <v>346</v>
      </c>
      <c r="G953" s="554" t="s">
        <v>3170</v>
      </c>
      <c r="H953" s="365"/>
      <c r="I953" s="365" t="s">
        <v>426</v>
      </c>
      <c r="J953" s="576"/>
      <c r="K953" s="364" t="s">
        <v>2858</v>
      </c>
      <c r="L953" s="608" t="s">
        <v>3322</v>
      </c>
      <c r="M953" s="583" t="s">
        <v>849</v>
      </c>
      <c r="N953" s="583" t="s">
        <v>2993</v>
      </c>
      <c r="O953" s="599" t="s">
        <v>468</v>
      </c>
      <c r="P953" s="748"/>
      <c r="Q953" s="583" t="s">
        <v>365</v>
      </c>
      <c r="R953" s="590">
        <v>1</v>
      </c>
      <c r="S953" s="622"/>
      <c r="T953" s="590" t="s">
        <v>3843</v>
      </c>
      <c r="U953" s="622"/>
    </row>
    <row r="954" spans="1:21" ht="33" customHeight="1" x14ac:dyDescent="0.2">
      <c r="A954" s="576" t="s">
        <v>3319</v>
      </c>
      <c r="B954" s="583" t="s">
        <v>365</v>
      </c>
      <c r="C954" s="589">
        <v>161</v>
      </c>
      <c r="D954" s="554" t="s">
        <v>2808</v>
      </c>
      <c r="E954" s="586" t="s">
        <v>2835</v>
      </c>
      <c r="F954" s="586" t="s">
        <v>346</v>
      </c>
      <c r="G954" s="554" t="s">
        <v>1528</v>
      </c>
      <c r="H954" s="587"/>
      <c r="I954" s="587" t="s">
        <v>426</v>
      </c>
      <c r="J954" s="583"/>
      <c r="K954" s="554" t="s">
        <v>2859</v>
      </c>
      <c r="L954" s="554" t="s">
        <v>2860</v>
      </c>
      <c r="M954" s="583" t="s">
        <v>849</v>
      </c>
      <c r="N954" s="583" t="s">
        <v>2993</v>
      </c>
      <c r="O954" s="583" t="s">
        <v>462</v>
      </c>
      <c r="P954" s="583"/>
      <c r="Q954" s="583" t="s">
        <v>365</v>
      </c>
      <c r="R954" s="611">
        <v>1</v>
      </c>
      <c r="S954" s="583"/>
      <c r="T954" s="611" t="s">
        <v>3843</v>
      </c>
      <c r="U954" s="583"/>
    </row>
    <row r="955" spans="1:21" ht="33" customHeight="1" x14ac:dyDescent="0.2">
      <c r="A955" s="583" t="s">
        <v>3323</v>
      </c>
      <c r="B955" s="583" t="s">
        <v>365</v>
      </c>
      <c r="C955" s="589">
        <v>161</v>
      </c>
      <c r="D955" s="554" t="s">
        <v>2808</v>
      </c>
      <c r="E955" s="586" t="s">
        <v>2836</v>
      </c>
      <c r="F955" s="586" t="s">
        <v>346</v>
      </c>
      <c r="G955" s="554" t="s">
        <v>1528</v>
      </c>
      <c r="H955" s="587"/>
      <c r="I955" s="587" t="s">
        <v>426</v>
      </c>
      <c r="J955" s="583"/>
      <c r="K955" s="554" t="s">
        <v>1570</v>
      </c>
      <c r="L955" s="554" t="s">
        <v>1571</v>
      </c>
      <c r="M955" s="583" t="s">
        <v>849</v>
      </c>
      <c r="N955" s="583" t="s">
        <v>2993</v>
      </c>
      <c r="O955" s="583" t="s">
        <v>462</v>
      </c>
      <c r="P955" s="583"/>
      <c r="Q955" s="583" t="s">
        <v>365</v>
      </c>
      <c r="R955" s="611">
        <v>1</v>
      </c>
      <c r="S955" s="583"/>
      <c r="T955" s="611" t="s">
        <v>3843</v>
      </c>
      <c r="U955" s="583"/>
    </row>
    <row r="956" spans="1:21" ht="33" customHeight="1" x14ac:dyDescent="0.2">
      <c r="A956" s="576" t="s">
        <v>3324</v>
      </c>
      <c r="B956" s="583" t="s">
        <v>586</v>
      </c>
      <c r="C956" s="589">
        <v>161</v>
      </c>
      <c r="D956" s="554" t="s">
        <v>2808</v>
      </c>
      <c r="E956" s="586" t="s">
        <v>2837</v>
      </c>
      <c r="F956" s="586" t="s">
        <v>346</v>
      </c>
      <c r="G956" s="554" t="s">
        <v>1528</v>
      </c>
      <c r="H956" s="587"/>
      <c r="I956" s="587" t="s">
        <v>426</v>
      </c>
      <c r="J956" s="583"/>
      <c r="K956" s="554" t="s">
        <v>2861</v>
      </c>
      <c r="L956" s="554" t="s">
        <v>2862</v>
      </c>
      <c r="M956" s="583" t="s">
        <v>849</v>
      </c>
      <c r="N956" s="583" t="s">
        <v>2993</v>
      </c>
      <c r="O956" s="583" t="s">
        <v>462</v>
      </c>
      <c r="P956" s="748"/>
      <c r="Q956" s="583" t="s">
        <v>365</v>
      </c>
      <c r="R956" s="611">
        <v>1</v>
      </c>
      <c r="S956" s="583"/>
      <c r="T956" s="611" t="s">
        <v>3843</v>
      </c>
      <c r="U956" s="583"/>
    </row>
    <row r="957" spans="1:21" ht="33" customHeight="1" x14ac:dyDescent="0.2">
      <c r="A957" s="576" t="s">
        <v>3319</v>
      </c>
      <c r="B957" s="583" t="s">
        <v>365</v>
      </c>
      <c r="C957" s="589">
        <v>161</v>
      </c>
      <c r="D957" s="554" t="s">
        <v>2808</v>
      </c>
      <c r="E957" s="586" t="s">
        <v>2838</v>
      </c>
      <c r="F957" s="586" t="s">
        <v>346</v>
      </c>
      <c r="G957" s="554" t="s">
        <v>3152</v>
      </c>
      <c r="H957" s="587"/>
      <c r="I957" s="587" t="s">
        <v>426</v>
      </c>
      <c r="J957" s="583"/>
      <c r="K957" s="554" t="s">
        <v>2863</v>
      </c>
      <c r="L957" s="554" t="s">
        <v>2864</v>
      </c>
      <c r="M957" s="583" t="s">
        <v>849</v>
      </c>
      <c r="N957" s="583" t="s">
        <v>2993</v>
      </c>
      <c r="O957" s="583" t="s">
        <v>462</v>
      </c>
      <c r="P957" s="583"/>
      <c r="Q957" s="583" t="s">
        <v>365</v>
      </c>
      <c r="R957" s="611">
        <v>1</v>
      </c>
      <c r="S957" s="583"/>
      <c r="T957" s="611" t="s">
        <v>3843</v>
      </c>
      <c r="U957" s="583"/>
    </row>
    <row r="958" spans="1:21" ht="33" customHeight="1" x14ac:dyDescent="0.2">
      <c r="A958" s="576" t="s">
        <v>2806</v>
      </c>
      <c r="B958" s="583" t="s">
        <v>586</v>
      </c>
      <c r="C958" s="589">
        <v>161</v>
      </c>
      <c r="D958" s="554" t="s">
        <v>2808</v>
      </c>
      <c r="E958" s="586" t="s">
        <v>2839</v>
      </c>
      <c r="F958" s="586" t="s">
        <v>346</v>
      </c>
      <c r="G958" s="554" t="s">
        <v>3325</v>
      </c>
      <c r="H958" s="587"/>
      <c r="I958" s="587" t="s">
        <v>426</v>
      </c>
      <c r="J958" s="583"/>
      <c r="K958" s="554" t="s">
        <v>682</v>
      </c>
      <c r="L958" s="554" t="s">
        <v>2865</v>
      </c>
      <c r="M958" s="583" t="s">
        <v>849</v>
      </c>
      <c r="N958" s="583" t="s">
        <v>2993</v>
      </c>
      <c r="O958" s="583" t="s">
        <v>462</v>
      </c>
      <c r="P958" s="583"/>
      <c r="Q958" s="583" t="s">
        <v>365</v>
      </c>
      <c r="R958" s="611">
        <v>1</v>
      </c>
      <c r="S958" s="583"/>
      <c r="T958" s="611" t="s">
        <v>3843</v>
      </c>
      <c r="U958" s="583"/>
    </row>
    <row r="959" spans="1:21" ht="33" customHeight="1" x14ac:dyDescent="0.2">
      <c r="A959" s="576" t="s">
        <v>2806</v>
      </c>
      <c r="B959" s="583" t="s">
        <v>586</v>
      </c>
      <c r="C959" s="589">
        <v>161</v>
      </c>
      <c r="D959" s="554" t="s">
        <v>2808</v>
      </c>
      <c r="E959" s="586" t="s">
        <v>2840</v>
      </c>
      <c r="F959" s="586" t="s">
        <v>346</v>
      </c>
      <c r="G959" s="554" t="s">
        <v>1527</v>
      </c>
      <c r="H959" s="587"/>
      <c r="I959" s="587" t="s">
        <v>690</v>
      </c>
      <c r="J959" s="583"/>
      <c r="K959" s="554" t="s">
        <v>2866</v>
      </c>
      <c r="L959" s="554" t="s">
        <v>2867</v>
      </c>
      <c r="M959" s="583" t="s">
        <v>849</v>
      </c>
      <c r="N959" s="583" t="s">
        <v>2993</v>
      </c>
      <c r="O959" s="583" t="s">
        <v>462</v>
      </c>
      <c r="P959" s="748"/>
      <c r="Q959" s="583" t="s">
        <v>365</v>
      </c>
      <c r="R959" s="611">
        <v>6.1</v>
      </c>
      <c r="S959" s="583"/>
      <c r="T959" s="611" t="s">
        <v>3834</v>
      </c>
      <c r="U959" s="583"/>
    </row>
    <row r="960" spans="1:21" ht="33" customHeight="1" x14ac:dyDescent="0.2">
      <c r="A960" s="576" t="s">
        <v>2806</v>
      </c>
      <c r="B960" s="583" t="s">
        <v>586</v>
      </c>
      <c r="C960" s="589">
        <v>161</v>
      </c>
      <c r="D960" s="554" t="s">
        <v>2808</v>
      </c>
      <c r="E960" s="586" t="s">
        <v>2841</v>
      </c>
      <c r="F960" s="586" t="s">
        <v>346</v>
      </c>
      <c r="G960" s="554" t="s">
        <v>3170</v>
      </c>
      <c r="H960" s="587"/>
      <c r="I960" s="587" t="s">
        <v>690</v>
      </c>
      <c r="J960" s="583"/>
      <c r="K960" s="554" t="s">
        <v>2868</v>
      </c>
      <c r="L960" s="554" t="s">
        <v>2869</v>
      </c>
      <c r="M960" s="583" t="s">
        <v>849</v>
      </c>
      <c r="N960" s="583" t="s">
        <v>2993</v>
      </c>
      <c r="O960" s="583" t="s">
        <v>462</v>
      </c>
      <c r="P960" s="748"/>
      <c r="Q960" s="583" t="s">
        <v>365</v>
      </c>
      <c r="R960" s="611">
        <v>81</v>
      </c>
      <c r="S960" s="583"/>
      <c r="T960" s="611" t="s">
        <v>3834</v>
      </c>
      <c r="U960" s="583"/>
    </row>
    <row r="961" spans="1:21" ht="33" customHeight="1" x14ac:dyDescent="0.2">
      <c r="A961" s="576" t="s">
        <v>3319</v>
      </c>
      <c r="B961" s="583" t="s">
        <v>365</v>
      </c>
      <c r="C961" s="589">
        <v>161</v>
      </c>
      <c r="D961" s="554" t="s">
        <v>2808</v>
      </c>
      <c r="E961" s="586" t="s">
        <v>2842</v>
      </c>
      <c r="F961" s="586" t="s">
        <v>346</v>
      </c>
      <c r="G961" s="554" t="s">
        <v>3152</v>
      </c>
      <c r="H961" s="587"/>
      <c r="I961" s="587" t="s">
        <v>2572</v>
      </c>
      <c r="J961" s="583"/>
      <c r="K961" s="554" t="s">
        <v>1206</v>
      </c>
      <c r="L961" s="554" t="s">
        <v>2870</v>
      </c>
      <c r="M961" s="583" t="s">
        <v>461</v>
      </c>
      <c r="N961" s="583" t="s">
        <v>2993</v>
      </c>
      <c r="O961" s="583" t="s">
        <v>462</v>
      </c>
      <c r="P961" s="583"/>
      <c r="Q961" s="583" t="s">
        <v>365</v>
      </c>
      <c r="R961" s="611">
        <v>2</v>
      </c>
      <c r="S961" s="583"/>
      <c r="T961" s="611" t="s">
        <v>3834</v>
      </c>
      <c r="U961" s="583"/>
    </row>
    <row r="962" spans="1:21" ht="33" customHeight="1" x14ac:dyDescent="0.2">
      <c r="A962" s="699" t="s">
        <v>3326</v>
      </c>
      <c r="B962" s="699"/>
      <c r="C962" s="699">
        <v>138</v>
      </c>
      <c r="D962" s="699" t="s">
        <v>110</v>
      </c>
      <c r="E962" s="409" t="s">
        <v>3327</v>
      </c>
      <c r="F962" s="699" t="s">
        <v>3328</v>
      </c>
      <c r="G962" s="699" t="s">
        <v>3329</v>
      </c>
      <c r="H962" s="699"/>
      <c r="I962" s="699" t="s">
        <v>665</v>
      </c>
      <c r="J962" s="699"/>
      <c r="K962" s="699" t="s">
        <v>3330</v>
      </c>
      <c r="L962" s="699" t="s">
        <v>3331</v>
      </c>
      <c r="M962" s="699"/>
      <c r="N962" s="699" t="s">
        <v>2993</v>
      </c>
      <c r="O962" s="699" t="s">
        <v>3332</v>
      </c>
      <c r="P962" s="699"/>
      <c r="Q962" s="699"/>
      <c r="R962" s="699">
        <v>10</v>
      </c>
      <c r="S962" s="456"/>
      <c r="T962" s="699" t="s">
        <v>4008</v>
      </c>
      <c r="U962" s="699"/>
    </row>
    <row r="963" spans="1:21" ht="33" customHeight="1" x14ac:dyDescent="0.2">
      <c r="A963" s="699" t="s">
        <v>3326</v>
      </c>
      <c r="B963" s="699"/>
      <c r="C963" s="699">
        <v>138</v>
      </c>
      <c r="D963" s="699" t="s">
        <v>110</v>
      </c>
      <c r="E963" s="699" t="s">
        <v>3333</v>
      </c>
      <c r="F963" s="699" t="s">
        <v>3328</v>
      </c>
      <c r="G963" s="699" t="s">
        <v>3334</v>
      </c>
      <c r="H963" s="699" t="s">
        <v>3067</v>
      </c>
      <c r="I963" s="699" t="s">
        <v>449</v>
      </c>
      <c r="J963" s="699"/>
      <c r="K963" s="699" t="s">
        <v>3335</v>
      </c>
      <c r="L963" s="699" t="s">
        <v>3336</v>
      </c>
      <c r="M963" s="699"/>
      <c r="N963" s="699" t="s">
        <v>2993</v>
      </c>
      <c r="O963" s="699" t="s">
        <v>3332</v>
      </c>
      <c r="P963" s="699"/>
      <c r="Q963" s="699"/>
      <c r="R963" s="699">
        <v>57</v>
      </c>
      <c r="S963" s="456"/>
      <c r="T963" s="699" t="s">
        <v>4008</v>
      </c>
      <c r="U963" s="699"/>
    </row>
    <row r="964" spans="1:21" ht="33" customHeight="1" x14ac:dyDescent="0.2">
      <c r="A964" s="699" t="s">
        <v>3337</v>
      </c>
      <c r="B964" s="699"/>
      <c r="C964" s="699">
        <v>138</v>
      </c>
      <c r="D964" s="699" t="s">
        <v>110</v>
      </c>
      <c r="E964" s="699" t="s">
        <v>3338</v>
      </c>
      <c r="F964" s="699" t="s">
        <v>3339</v>
      </c>
      <c r="G964" s="699" t="s">
        <v>355</v>
      </c>
      <c r="H964" s="699"/>
      <c r="I964" s="699" t="s">
        <v>449</v>
      </c>
      <c r="J964" s="699"/>
      <c r="K964" s="699" t="s">
        <v>3340</v>
      </c>
      <c r="L964" s="699" t="s">
        <v>3341</v>
      </c>
      <c r="M964" s="699"/>
      <c r="N964" s="699" t="s">
        <v>2993</v>
      </c>
      <c r="O964" s="699" t="s">
        <v>3332</v>
      </c>
      <c r="P964" s="699"/>
      <c r="Q964" s="699"/>
      <c r="R964" s="699">
        <v>40</v>
      </c>
      <c r="S964" s="456"/>
      <c r="T964" s="699" t="s">
        <v>4008</v>
      </c>
      <c r="U964" s="699"/>
    </row>
    <row r="965" spans="1:21" ht="33" customHeight="1" x14ac:dyDescent="0.2">
      <c r="A965" s="699" t="s">
        <v>3337</v>
      </c>
      <c r="B965" s="699"/>
      <c r="C965" s="699">
        <v>138</v>
      </c>
      <c r="D965" s="699" t="s">
        <v>110</v>
      </c>
      <c r="E965" s="699" t="s">
        <v>3342</v>
      </c>
      <c r="F965" s="699" t="s">
        <v>3328</v>
      </c>
      <c r="G965" s="699" t="s">
        <v>3343</v>
      </c>
      <c r="H965" s="699"/>
      <c r="I965" s="699" t="s">
        <v>449</v>
      </c>
      <c r="J965" s="699"/>
      <c r="K965" s="699" t="s">
        <v>3344</v>
      </c>
      <c r="L965" s="699"/>
      <c r="M965" s="699"/>
      <c r="N965" s="699" t="s">
        <v>2993</v>
      </c>
      <c r="O965" s="699" t="s">
        <v>3332</v>
      </c>
      <c r="P965" s="699"/>
      <c r="Q965" s="699"/>
      <c r="R965" s="699">
        <v>20</v>
      </c>
      <c r="S965" s="456"/>
      <c r="T965" s="699" t="s">
        <v>4008</v>
      </c>
      <c r="U965" s="699"/>
    </row>
    <row r="966" spans="1:21" ht="33" customHeight="1" x14ac:dyDescent="0.2">
      <c r="A966" s="700" t="s">
        <v>3337</v>
      </c>
      <c r="B966" s="699"/>
      <c r="C966" s="699">
        <v>138</v>
      </c>
      <c r="D966" s="699" t="s">
        <v>110</v>
      </c>
      <c r="E966" s="699" t="s">
        <v>3345</v>
      </c>
      <c r="F966" s="699" t="s">
        <v>3339</v>
      </c>
      <c r="G966" s="699" t="s">
        <v>355</v>
      </c>
      <c r="H966" s="699"/>
      <c r="I966" s="699" t="s">
        <v>1024</v>
      </c>
      <c r="J966" s="699"/>
      <c r="K966" s="699" t="s">
        <v>3346</v>
      </c>
      <c r="L966" s="699"/>
      <c r="M966" s="699"/>
      <c r="N966" s="699" t="s">
        <v>2993</v>
      </c>
      <c r="O966" s="699" t="s">
        <v>3332</v>
      </c>
      <c r="P966" s="699"/>
      <c r="Q966" s="699"/>
      <c r="R966" s="699">
        <v>53</v>
      </c>
      <c r="S966" s="456"/>
      <c r="T966" s="699" t="s">
        <v>4008</v>
      </c>
      <c r="U966" s="699"/>
    </row>
    <row r="967" spans="1:21" ht="33" customHeight="1" x14ac:dyDescent="0.2">
      <c r="A967" s="700" t="s">
        <v>3347</v>
      </c>
      <c r="B967" s="699"/>
      <c r="C967" s="699">
        <v>138</v>
      </c>
      <c r="D967" s="699" t="s">
        <v>110</v>
      </c>
      <c r="E967" s="699" t="s">
        <v>3348</v>
      </c>
      <c r="F967" s="699" t="s">
        <v>3328</v>
      </c>
      <c r="G967" s="699" t="s">
        <v>355</v>
      </c>
      <c r="H967" s="699"/>
      <c r="I967" s="699" t="s">
        <v>1024</v>
      </c>
      <c r="J967" s="699"/>
      <c r="K967" s="699" t="s">
        <v>3349</v>
      </c>
      <c r="L967" s="699"/>
      <c r="M967" s="699"/>
      <c r="N967" s="699" t="s">
        <v>2993</v>
      </c>
      <c r="O967" s="699" t="s">
        <v>3332</v>
      </c>
      <c r="P967" s="699"/>
      <c r="Q967" s="699"/>
      <c r="R967" s="699">
        <v>17</v>
      </c>
      <c r="S967" s="456"/>
      <c r="T967" s="699" t="s">
        <v>4008</v>
      </c>
      <c r="U967" s="699"/>
    </row>
    <row r="968" spans="1:21" ht="33" customHeight="1" x14ac:dyDescent="0.2">
      <c r="A968" s="700" t="s">
        <v>3350</v>
      </c>
      <c r="B968" s="699"/>
      <c r="C968" s="699">
        <v>138</v>
      </c>
      <c r="D968" s="699" t="s">
        <v>110</v>
      </c>
      <c r="E968" s="699" t="s">
        <v>3351</v>
      </c>
      <c r="F968" s="699" t="s">
        <v>3339</v>
      </c>
      <c r="G968" s="699" t="s">
        <v>3352</v>
      </c>
      <c r="H968" s="699"/>
      <c r="I968" s="699" t="s">
        <v>1024</v>
      </c>
      <c r="J968" s="699"/>
      <c r="K968" s="699" t="s">
        <v>3353</v>
      </c>
      <c r="L968" s="699" t="s">
        <v>3341</v>
      </c>
      <c r="M968" s="699"/>
      <c r="N968" s="699" t="s">
        <v>2993</v>
      </c>
      <c r="O968" s="699" t="s">
        <v>3332</v>
      </c>
      <c r="P968" s="699"/>
      <c r="Q968" s="699"/>
      <c r="R968" s="699">
        <v>2</v>
      </c>
      <c r="S968" s="456"/>
      <c r="T968" s="699" t="s">
        <v>4008</v>
      </c>
      <c r="U968" s="699"/>
    </row>
    <row r="969" spans="1:21" ht="33" customHeight="1" x14ac:dyDescent="0.2">
      <c r="A969" s="699" t="s">
        <v>3354</v>
      </c>
      <c r="B969" s="699"/>
      <c r="C969" s="699">
        <v>139</v>
      </c>
      <c r="D969" s="699" t="s">
        <v>509</v>
      </c>
      <c r="E969" s="409" t="s">
        <v>3355</v>
      </c>
      <c r="F969" s="699" t="s">
        <v>3328</v>
      </c>
      <c r="G969" s="699"/>
      <c r="H969" s="699"/>
      <c r="I969" s="699" t="s">
        <v>197</v>
      </c>
      <c r="J969" s="699"/>
      <c r="K969" s="699" t="s">
        <v>3356</v>
      </c>
      <c r="L969" s="699"/>
      <c r="M969" s="699"/>
      <c r="N969" s="699">
        <v>0</v>
      </c>
      <c r="O969" s="699" t="s">
        <v>3332</v>
      </c>
      <c r="P969" s="699"/>
      <c r="Q969" s="699"/>
      <c r="R969" s="762">
        <v>0</v>
      </c>
      <c r="S969" s="456"/>
      <c r="T969" s="762">
        <v>0</v>
      </c>
      <c r="U969" s="699"/>
    </row>
    <row r="970" spans="1:21" ht="33" customHeight="1" x14ac:dyDescent="0.2">
      <c r="A970" s="699" t="s">
        <v>3354</v>
      </c>
      <c r="B970" s="699"/>
      <c r="C970" s="699">
        <v>139</v>
      </c>
      <c r="D970" s="699" t="s">
        <v>509</v>
      </c>
      <c r="E970" s="409" t="s">
        <v>3357</v>
      </c>
      <c r="F970" s="699"/>
      <c r="G970" s="699"/>
      <c r="H970" s="699"/>
      <c r="I970" s="699" t="s">
        <v>197</v>
      </c>
      <c r="J970" s="699"/>
      <c r="K970" s="699" t="s">
        <v>3358</v>
      </c>
      <c r="L970" s="699"/>
      <c r="M970" s="699"/>
      <c r="N970" s="699">
        <v>0</v>
      </c>
      <c r="O970" s="699" t="s">
        <v>3332</v>
      </c>
      <c r="P970" s="699"/>
      <c r="Q970" s="699"/>
      <c r="R970" s="762">
        <v>0</v>
      </c>
      <c r="S970" s="456"/>
      <c r="T970" s="762">
        <v>0</v>
      </c>
      <c r="U970" s="699"/>
    </row>
    <row r="971" spans="1:21" ht="33" customHeight="1" x14ac:dyDescent="0.2">
      <c r="A971" s="699" t="s">
        <v>3354</v>
      </c>
      <c r="B971" s="699"/>
      <c r="C971" s="699">
        <v>139</v>
      </c>
      <c r="D971" s="699" t="s">
        <v>509</v>
      </c>
      <c r="E971" s="409" t="s">
        <v>3359</v>
      </c>
      <c r="F971" s="699" t="s">
        <v>3328</v>
      </c>
      <c r="G971" s="699"/>
      <c r="H971" s="699"/>
      <c r="I971" s="699" t="s">
        <v>379</v>
      </c>
      <c r="J971" s="699"/>
      <c r="K971" s="699" t="s">
        <v>3360</v>
      </c>
      <c r="L971" s="699"/>
      <c r="M971" s="699"/>
      <c r="N971" s="699">
        <v>0</v>
      </c>
      <c r="O971" s="699" t="s">
        <v>3332</v>
      </c>
      <c r="P971" s="699"/>
      <c r="Q971" s="699"/>
      <c r="R971" s="762">
        <v>0</v>
      </c>
      <c r="S971" s="456"/>
      <c r="T971" s="762">
        <v>0</v>
      </c>
      <c r="U971" s="699"/>
    </row>
    <row r="972" spans="1:21" ht="33" customHeight="1" x14ac:dyDescent="0.2">
      <c r="A972" s="699" t="s">
        <v>3354</v>
      </c>
      <c r="B972" s="699"/>
      <c r="C972" s="699">
        <v>139</v>
      </c>
      <c r="D972" s="699" t="s">
        <v>509</v>
      </c>
      <c r="E972" s="409" t="s">
        <v>3361</v>
      </c>
      <c r="F972" s="699" t="s">
        <v>3328</v>
      </c>
      <c r="G972" s="699"/>
      <c r="H972" s="699"/>
      <c r="I972" s="699" t="s">
        <v>389</v>
      </c>
      <c r="J972" s="699"/>
      <c r="K972" s="699" t="s">
        <v>3362</v>
      </c>
      <c r="L972" s="699"/>
      <c r="M972" s="699"/>
      <c r="N972" s="699">
        <v>0</v>
      </c>
      <c r="O972" s="699" t="s">
        <v>3332</v>
      </c>
      <c r="P972" s="699"/>
      <c r="Q972" s="699"/>
      <c r="R972" s="762">
        <v>0</v>
      </c>
      <c r="S972" s="456"/>
      <c r="T972" s="762">
        <v>0</v>
      </c>
      <c r="U972" s="699"/>
    </row>
    <row r="973" spans="1:21" ht="33" customHeight="1" x14ac:dyDescent="0.2">
      <c r="A973" s="699" t="s">
        <v>3354</v>
      </c>
      <c r="B973" s="699"/>
      <c r="C973" s="699">
        <v>139</v>
      </c>
      <c r="D973" s="699" t="s">
        <v>509</v>
      </c>
      <c r="E973" s="409" t="s">
        <v>3363</v>
      </c>
      <c r="F973" s="699" t="s">
        <v>3328</v>
      </c>
      <c r="G973" s="699"/>
      <c r="H973" s="699"/>
      <c r="I973" s="699" t="s">
        <v>394</v>
      </c>
      <c r="J973" s="699"/>
      <c r="K973" s="699" t="s">
        <v>3364</v>
      </c>
      <c r="L973" s="699"/>
      <c r="M973" s="699"/>
      <c r="N973" s="699">
        <v>0</v>
      </c>
      <c r="O973" s="699" t="s">
        <v>3332</v>
      </c>
      <c r="P973" s="699"/>
      <c r="Q973" s="699"/>
      <c r="R973" s="762">
        <v>0</v>
      </c>
      <c r="S973" s="456"/>
      <c r="T973" s="762">
        <v>0</v>
      </c>
      <c r="U973" s="699"/>
    </row>
    <row r="974" spans="1:21" ht="33" customHeight="1" x14ac:dyDescent="0.2">
      <c r="A974" s="699" t="s">
        <v>3354</v>
      </c>
      <c r="B974" s="699"/>
      <c r="C974" s="699">
        <v>139</v>
      </c>
      <c r="D974" s="699" t="s">
        <v>509</v>
      </c>
      <c r="E974" s="409" t="s">
        <v>3365</v>
      </c>
      <c r="F974" s="699" t="s">
        <v>3328</v>
      </c>
      <c r="G974" s="699"/>
      <c r="H974" s="699"/>
      <c r="I974" s="699" t="s">
        <v>394</v>
      </c>
      <c r="J974" s="699"/>
      <c r="K974" s="699" t="s">
        <v>3366</v>
      </c>
      <c r="L974" s="699"/>
      <c r="M974" s="699"/>
      <c r="N974" s="699">
        <v>0</v>
      </c>
      <c r="O974" s="699" t="s">
        <v>3332</v>
      </c>
      <c r="P974" s="699"/>
      <c r="Q974" s="699"/>
      <c r="R974" s="762">
        <v>0</v>
      </c>
      <c r="S974" s="456"/>
      <c r="T974" s="762">
        <v>0</v>
      </c>
      <c r="U974" s="699"/>
    </row>
    <row r="975" spans="1:21" ht="33" customHeight="1" x14ac:dyDescent="0.2">
      <c r="A975" s="699" t="s">
        <v>3354</v>
      </c>
      <c r="B975" s="699"/>
      <c r="C975" s="699">
        <v>139</v>
      </c>
      <c r="D975" s="699" t="s">
        <v>509</v>
      </c>
      <c r="E975" s="409" t="s">
        <v>3367</v>
      </c>
      <c r="F975" s="699" t="s">
        <v>3328</v>
      </c>
      <c r="G975" s="699"/>
      <c r="H975" s="699"/>
      <c r="I975" s="699" t="s">
        <v>394</v>
      </c>
      <c r="J975" s="699"/>
      <c r="K975" s="699" t="s">
        <v>3368</v>
      </c>
      <c r="L975" s="699"/>
      <c r="M975" s="699"/>
      <c r="N975" s="699">
        <v>0</v>
      </c>
      <c r="O975" s="699" t="s">
        <v>3332</v>
      </c>
      <c r="P975" s="699"/>
      <c r="Q975" s="699"/>
      <c r="R975" s="762">
        <v>0</v>
      </c>
      <c r="S975" s="456"/>
      <c r="T975" s="762">
        <v>0</v>
      </c>
      <c r="U975" s="699"/>
    </row>
    <row r="976" spans="1:21" ht="33" customHeight="1" x14ac:dyDescent="0.2">
      <c r="A976" s="699" t="s">
        <v>3354</v>
      </c>
      <c r="B976" s="699"/>
      <c r="C976" s="699">
        <v>139</v>
      </c>
      <c r="D976" s="699" t="s">
        <v>509</v>
      </c>
      <c r="E976" s="409" t="s">
        <v>3369</v>
      </c>
      <c r="F976" s="699" t="s">
        <v>3328</v>
      </c>
      <c r="G976" s="699"/>
      <c r="H976" s="699"/>
      <c r="I976" s="699" t="s">
        <v>394</v>
      </c>
      <c r="J976" s="699"/>
      <c r="K976" s="699" t="s">
        <v>3370</v>
      </c>
      <c r="L976" s="699"/>
      <c r="M976" s="699"/>
      <c r="N976" s="699">
        <v>0</v>
      </c>
      <c r="O976" s="699" t="s">
        <v>3332</v>
      </c>
      <c r="P976" s="699"/>
      <c r="Q976" s="699"/>
      <c r="R976" s="762">
        <v>0</v>
      </c>
      <c r="S976" s="456"/>
      <c r="T976" s="762">
        <v>0</v>
      </c>
      <c r="U976" s="699"/>
    </row>
    <row r="977" spans="1:21" ht="33" customHeight="1" x14ac:dyDescent="0.2">
      <c r="A977" s="699" t="s">
        <v>3354</v>
      </c>
      <c r="B977" s="699"/>
      <c r="C977" s="699">
        <v>139</v>
      </c>
      <c r="D977" s="699" t="s">
        <v>509</v>
      </c>
      <c r="E977" s="409" t="s">
        <v>3371</v>
      </c>
      <c r="F977" s="699" t="s">
        <v>3328</v>
      </c>
      <c r="G977" s="699"/>
      <c r="H977" s="699"/>
      <c r="I977" s="699" t="s">
        <v>517</v>
      </c>
      <c r="J977" s="699"/>
      <c r="K977" s="699" t="s">
        <v>3372</v>
      </c>
      <c r="L977" s="699"/>
      <c r="M977" s="699"/>
      <c r="N977" s="699">
        <v>0</v>
      </c>
      <c r="O977" s="699" t="s">
        <v>3332</v>
      </c>
      <c r="P977" s="699"/>
      <c r="Q977" s="699"/>
      <c r="R977" s="762">
        <v>0</v>
      </c>
      <c r="S977" s="456"/>
      <c r="T977" s="762">
        <v>0</v>
      </c>
      <c r="U977" s="699"/>
    </row>
    <row r="978" spans="1:21" ht="33" customHeight="1" x14ac:dyDescent="0.2">
      <c r="A978" s="699" t="s">
        <v>3354</v>
      </c>
      <c r="B978" s="699"/>
      <c r="C978" s="699">
        <v>139</v>
      </c>
      <c r="D978" s="699" t="s">
        <v>509</v>
      </c>
      <c r="E978" s="409" t="s">
        <v>3373</v>
      </c>
      <c r="F978" s="699" t="s">
        <v>3328</v>
      </c>
      <c r="G978" s="699" t="s">
        <v>3374</v>
      </c>
      <c r="H978" s="699" t="s">
        <v>3375</v>
      </c>
      <c r="I978" s="699" t="s">
        <v>419</v>
      </c>
      <c r="J978" s="699"/>
      <c r="K978" s="699" t="s">
        <v>3376</v>
      </c>
      <c r="L978" s="699" t="s">
        <v>3377</v>
      </c>
      <c r="M978" s="699"/>
      <c r="N978" s="699">
        <v>0</v>
      </c>
      <c r="O978" s="699" t="s">
        <v>3378</v>
      </c>
      <c r="P978" s="699"/>
      <c r="Q978" s="699"/>
      <c r="R978" s="762">
        <v>0</v>
      </c>
      <c r="S978" s="456"/>
      <c r="T978" s="762">
        <v>0</v>
      </c>
      <c r="U978" s="699"/>
    </row>
    <row r="979" spans="1:21" ht="33" customHeight="1" x14ac:dyDescent="0.2">
      <c r="A979" s="699" t="s">
        <v>3354</v>
      </c>
      <c r="B979" s="699"/>
      <c r="C979" s="699">
        <v>140</v>
      </c>
      <c r="D979" s="699" t="s">
        <v>3379</v>
      </c>
      <c r="E979" s="409" t="s">
        <v>3380</v>
      </c>
      <c r="F979" s="699" t="s">
        <v>3328</v>
      </c>
      <c r="G979" s="699"/>
      <c r="H979" s="699"/>
      <c r="I979" s="699" t="s">
        <v>197</v>
      </c>
      <c r="J979" s="699"/>
      <c r="K979" s="699" t="s">
        <v>3356</v>
      </c>
      <c r="L979" s="699"/>
      <c r="M979" s="699"/>
      <c r="N979" s="699">
        <v>0</v>
      </c>
      <c r="O979" s="699" t="s">
        <v>3332</v>
      </c>
      <c r="P979" s="699"/>
      <c r="Q979" s="699"/>
      <c r="R979" s="762">
        <v>0</v>
      </c>
      <c r="S979" s="456"/>
      <c r="T979" s="762">
        <v>0</v>
      </c>
      <c r="U979" s="699"/>
    </row>
    <row r="980" spans="1:21" ht="33" customHeight="1" x14ac:dyDescent="0.2">
      <c r="A980" s="699" t="s">
        <v>3354</v>
      </c>
      <c r="B980" s="699"/>
      <c r="C980" s="699">
        <v>140</v>
      </c>
      <c r="D980" s="699" t="s">
        <v>3379</v>
      </c>
      <c r="E980" s="409" t="s">
        <v>3381</v>
      </c>
      <c r="F980" s="699" t="s">
        <v>3328</v>
      </c>
      <c r="G980" s="699"/>
      <c r="H980" s="699"/>
      <c r="I980" s="699" t="s">
        <v>379</v>
      </c>
      <c r="J980" s="699"/>
      <c r="K980" s="699" t="s">
        <v>3360</v>
      </c>
      <c r="L980" s="699"/>
      <c r="M980" s="699"/>
      <c r="N980" s="699">
        <v>0</v>
      </c>
      <c r="O980" s="699" t="s">
        <v>3332</v>
      </c>
      <c r="P980" s="699"/>
      <c r="Q980" s="699"/>
      <c r="R980" s="762">
        <v>0</v>
      </c>
      <c r="S980" s="456"/>
      <c r="T980" s="762">
        <v>0</v>
      </c>
      <c r="U980" s="699"/>
    </row>
    <row r="981" spans="1:21" ht="33" customHeight="1" x14ac:dyDescent="0.2">
      <c r="A981" s="699" t="s">
        <v>3354</v>
      </c>
      <c r="B981" s="699"/>
      <c r="C981" s="699">
        <v>140</v>
      </c>
      <c r="D981" s="699" t="s">
        <v>3379</v>
      </c>
      <c r="E981" s="409" t="s">
        <v>3382</v>
      </c>
      <c r="F981" s="699" t="s">
        <v>3328</v>
      </c>
      <c r="G981" s="699"/>
      <c r="H981" s="699"/>
      <c r="I981" s="699" t="s">
        <v>389</v>
      </c>
      <c r="J981" s="699"/>
      <c r="K981" s="699" t="s">
        <v>3362</v>
      </c>
      <c r="L981" s="699"/>
      <c r="M981" s="699"/>
      <c r="N981" s="699">
        <v>0</v>
      </c>
      <c r="O981" s="699" t="s">
        <v>3332</v>
      </c>
      <c r="P981" s="699"/>
      <c r="Q981" s="699"/>
      <c r="R981" s="762">
        <v>0</v>
      </c>
      <c r="S981" s="456"/>
      <c r="T981" s="762">
        <v>0</v>
      </c>
      <c r="U981" s="699"/>
    </row>
    <row r="982" spans="1:21" ht="33" customHeight="1" x14ac:dyDescent="0.2">
      <c r="A982" s="699" t="s">
        <v>3354</v>
      </c>
      <c r="B982" s="699"/>
      <c r="C982" s="699">
        <v>140</v>
      </c>
      <c r="D982" s="699" t="s">
        <v>3379</v>
      </c>
      <c r="E982" s="409" t="s">
        <v>3383</v>
      </c>
      <c r="F982" s="699" t="s">
        <v>3328</v>
      </c>
      <c r="G982" s="699"/>
      <c r="H982" s="699"/>
      <c r="I982" s="699" t="s">
        <v>394</v>
      </c>
      <c r="J982" s="699"/>
      <c r="K982" s="699" t="s">
        <v>3364</v>
      </c>
      <c r="L982" s="699"/>
      <c r="M982" s="699"/>
      <c r="N982" s="699">
        <v>0</v>
      </c>
      <c r="O982" s="699" t="s">
        <v>3332</v>
      </c>
      <c r="P982" s="699"/>
      <c r="Q982" s="699"/>
      <c r="R982" s="762">
        <v>0</v>
      </c>
      <c r="S982" s="456"/>
      <c r="T982" s="762">
        <v>0</v>
      </c>
      <c r="U982" s="699"/>
    </row>
    <row r="983" spans="1:21" ht="33" customHeight="1" x14ac:dyDescent="0.2">
      <c r="A983" s="699" t="s">
        <v>3354</v>
      </c>
      <c r="B983" s="699"/>
      <c r="C983" s="699">
        <v>140</v>
      </c>
      <c r="D983" s="699" t="s">
        <v>3379</v>
      </c>
      <c r="E983" s="409" t="s">
        <v>3384</v>
      </c>
      <c r="F983" s="699" t="s">
        <v>3328</v>
      </c>
      <c r="G983" s="699"/>
      <c r="H983" s="699"/>
      <c r="I983" s="699" t="s">
        <v>394</v>
      </c>
      <c r="J983" s="699"/>
      <c r="K983" s="699" t="s">
        <v>3385</v>
      </c>
      <c r="L983" s="699"/>
      <c r="M983" s="699"/>
      <c r="N983" s="699">
        <v>0</v>
      </c>
      <c r="O983" s="699" t="s">
        <v>3332</v>
      </c>
      <c r="P983" s="699"/>
      <c r="Q983" s="699"/>
      <c r="R983" s="762">
        <v>0</v>
      </c>
      <c r="S983" s="456"/>
      <c r="T983" s="762">
        <v>0</v>
      </c>
      <c r="U983" s="699"/>
    </row>
    <row r="984" spans="1:21" ht="33" customHeight="1" x14ac:dyDescent="0.2">
      <c r="A984" s="699" t="s">
        <v>3354</v>
      </c>
      <c r="B984" s="699"/>
      <c r="C984" s="699">
        <v>140</v>
      </c>
      <c r="D984" s="699" t="s">
        <v>3379</v>
      </c>
      <c r="E984" s="409" t="s">
        <v>3386</v>
      </c>
      <c r="F984" s="699" t="s">
        <v>3328</v>
      </c>
      <c r="G984" s="699"/>
      <c r="H984" s="699"/>
      <c r="I984" s="699" t="s">
        <v>394</v>
      </c>
      <c r="J984" s="699"/>
      <c r="K984" s="699" t="s">
        <v>3368</v>
      </c>
      <c r="L984" s="699"/>
      <c r="M984" s="699"/>
      <c r="N984" s="699">
        <v>0</v>
      </c>
      <c r="O984" s="699" t="s">
        <v>3332</v>
      </c>
      <c r="P984" s="699"/>
      <c r="Q984" s="699"/>
      <c r="R984" s="762">
        <v>0</v>
      </c>
      <c r="S984" s="456"/>
      <c r="T984" s="762">
        <v>0</v>
      </c>
      <c r="U984" s="699"/>
    </row>
    <row r="985" spans="1:21" ht="33" customHeight="1" x14ac:dyDescent="0.2">
      <c r="A985" s="699" t="s">
        <v>3354</v>
      </c>
      <c r="B985" s="699"/>
      <c r="C985" s="699">
        <v>140</v>
      </c>
      <c r="D985" s="699" t="s">
        <v>3379</v>
      </c>
      <c r="E985" s="409" t="s">
        <v>3387</v>
      </c>
      <c r="F985" s="699" t="s">
        <v>3328</v>
      </c>
      <c r="G985" s="699"/>
      <c r="H985" s="699"/>
      <c r="I985" s="699" t="s">
        <v>517</v>
      </c>
      <c r="J985" s="699"/>
      <c r="K985" s="699" t="s">
        <v>3388</v>
      </c>
      <c r="L985" s="699"/>
      <c r="M985" s="699"/>
      <c r="N985" s="699">
        <v>0</v>
      </c>
      <c r="O985" s="699" t="s">
        <v>3332</v>
      </c>
      <c r="P985" s="699"/>
      <c r="Q985" s="699"/>
      <c r="R985" s="762">
        <v>0</v>
      </c>
      <c r="S985" s="456"/>
      <c r="T985" s="762">
        <v>0</v>
      </c>
      <c r="U985" s="699"/>
    </row>
    <row r="986" spans="1:21" ht="33" customHeight="1" x14ac:dyDescent="0.2">
      <c r="A986" s="699" t="s">
        <v>3354</v>
      </c>
      <c r="B986" s="699"/>
      <c r="C986" s="699">
        <v>140</v>
      </c>
      <c r="D986" s="699" t="s">
        <v>3379</v>
      </c>
      <c r="E986" s="409" t="s">
        <v>3389</v>
      </c>
      <c r="F986" s="699" t="s">
        <v>3328</v>
      </c>
      <c r="G986" s="699"/>
      <c r="H986" s="699"/>
      <c r="I986" s="699" t="s">
        <v>517</v>
      </c>
      <c r="J986" s="699"/>
      <c r="K986" s="699" t="s">
        <v>3390</v>
      </c>
      <c r="L986" s="699"/>
      <c r="M986" s="699"/>
      <c r="N986" s="699">
        <v>0</v>
      </c>
      <c r="O986" s="699" t="s">
        <v>3332</v>
      </c>
      <c r="P986" s="699"/>
      <c r="Q986" s="699"/>
      <c r="R986" s="762">
        <v>0</v>
      </c>
      <c r="S986" s="456"/>
      <c r="T986" s="762">
        <v>0</v>
      </c>
      <c r="U986" s="699"/>
    </row>
    <row r="987" spans="1:21" ht="33" customHeight="1" x14ac:dyDescent="0.2">
      <c r="A987" s="699" t="s">
        <v>3354</v>
      </c>
      <c r="B987" s="699"/>
      <c r="C987" s="699">
        <v>140</v>
      </c>
      <c r="D987" s="699" t="s">
        <v>3379</v>
      </c>
      <c r="E987" s="409" t="s">
        <v>3391</v>
      </c>
      <c r="F987" s="699" t="s">
        <v>3328</v>
      </c>
      <c r="G987" s="699" t="s">
        <v>3374</v>
      </c>
      <c r="H987" s="699" t="s">
        <v>3375</v>
      </c>
      <c r="I987" s="699" t="s">
        <v>419</v>
      </c>
      <c r="J987" s="699"/>
      <c r="K987" s="699" t="s">
        <v>3376</v>
      </c>
      <c r="L987" s="699" t="s">
        <v>3377</v>
      </c>
      <c r="M987" s="699"/>
      <c r="N987" s="699">
        <v>0</v>
      </c>
      <c r="O987" s="699" t="s">
        <v>3378</v>
      </c>
      <c r="P987" s="699"/>
      <c r="Q987" s="699"/>
      <c r="R987" s="762">
        <v>0</v>
      </c>
      <c r="S987" s="456"/>
      <c r="T987" s="762">
        <v>0</v>
      </c>
      <c r="U987" s="699"/>
    </row>
    <row r="988" spans="1:21" ht="33" customHeight="1" x14ac:dyDescent="0.2">
      <c r="A988" s="699" t="s">
        <v>3392</v>
      </c>
      <c r="B988" s="699"/>
      <c r="C988" s="699">
        <v>142</v>
      </c>
      <c r="D988" s="699" t="s">
        <v>107</v>
      </c>
      <c r="E988" s="409" t="s">
        <v>3393</v>
      </c>
      <c r="F988" s="699"/>
      <c r="G988" s="699"/>
      <c r="H988" s="699"/>
      <c r="I988" s="699" t="s">
        <v>3394</v>
      </c>
      <c r="J988" s="699"/>
      <c r="K988" s="699" t="s">
        <v>3395</v>
      </c>
      <c r="L988" s="699"/>
      <c r="M988" s="699"/>
      <c r="N988" s="699">
        <v>0</v>
      </c>
      <c r="O988" s="699" t="s">
        <v>3332</v>
      </c>
      <c r="P988" s="699"/>
      <c r="Q988" s="699"/>
      <c r="R988" s="699">
        <v>2</v>
      </c>
      <c r="S988" s="456"/>
      <c r="T988" s="699" t="s">
        <v>4009</v>
      </c>
      <c r="U988" s="699"/>
    </row>
    <row r="989" spans="1:21" ht="33" customHeight="1" x14ac:dyDescent="0.2">
      <c r="A989" s="699" t="s">
        <v>3396</v>
      </c>
      <c r="B989" s="699"/>
      <c r="C989" s="699">
        <v>142</v>
      </c>
      <c r="D989" s="699" t="s">
        <v>107</v>
      </c>
      <c r="E989" s="409" t="s">
        <v>3397</v>
      </c>
      <c r="F989" s="699"/>
      <c r="G989" s="699"/>
      <c r="H989" s="699"/>
      <c r="I989" s="699" t="s">
        <v>517</v>
      </c>
      <c r="J989" s="699"/>
      <c r="K989" s="699" t="s">
        <v>3398</v>
      </c>
      <c r="L989" s="699"/>
      <c r="M989" s="699"/>
      <c r="N989" s="699">
        <v>0</v>
      </c>
      <c r="O989" s="699" t="s">
        <v>3332</v>
      </c>
      <c r="P989" s="699"/>
      <c r="Q989" s="699"/>
      <c r="R989" s="699">
        <v>1</v>
      </c>
      <c r="S989" s="456"/>
      <c r="T989" s="699" t="s">
        <v>4009</v>
      </c>
      <c r="U989" s="699"/>
    </row>
    <row r="990" spans="1:21" ht="33" customHeight="1" x14ac:dyDescent="0.2">
      <c r="A990" s="699" t="s">
        <v>3392</v>
      </c>
      <c r="B990" s="699"/>
      <c r="C990" s="699">
        <v>142</v>
      </c>
      <c r="D990" s="699" t="s">
        <v>107</v>
      </c>
      <c r="E990" s="409" t="s">
        <v>3399</v>
      </c>
      <c r="F990" s="699" t="s">
        <v>3328</v>
      </c>
      <c r="G990" s="699"/>
      <c r="H990" s="699"/>
      <c r="I990" s="699" t="s">
        <v>449</v>
      </c>
      <c r="J990" s="699"/>
      <c r="K990" s="699" t="s">
        <v>3400</v>
      </c>
      <c r="L990" s="699"/>
      <c r="M990" s="699"/>
      <c r="N990" s="699">
        <v>0</v>
      </c>
      <c r="O990" s="699" t="s">
        <v>3332</v>
      </c>
      <c r="P990" s="699"/>
      <c r="Q990" s="699"/>
      <c r="R990" s="699">
        <v>20</v>
      </c>
      <c r="S990" s="456"/>
      <c r="T990" s="699" t="s">
        <v>3834</v>
      </c>
      <c r="U990" s="699"/>
    </row>
    <row r="991" spans="1:21" ht="102" x14ac:dyDescent="0.2">
      <c r="A991" s="699" t="s">
        <v>3392</v>
      </c>
      <c r="B991" s="699"/>
      <c r="C991" s="699">
        <v>142</v>
      </c>
      <c r="D991" s="699" t="s">
        <v>107</v>
      </c>
      <c r="E991" s="409" t="s">
        <v>3401</v>
      </c>
      <c r="F991" s="699"/>
      <c r="G991" s="699"/>
      <c r="H991" s="699"/>
      <c r="I991" s="699" t="s">
        <v>449</v>
      </c>
      <c r="J991" s="699"/>
      <c r="K991" s="699" t="s">
        <v>3402</v>
      </c>
      <c r="L991" s="699"/>
      <c r="M991" s="699"/>
      <c r="N991" s="699">
        <v>0</v>
      </c>
      <c r="O991" s="699" t="s">
        <v>3332</v>
      </c>
      <c r="P991" s="699"/>
      <c r="Q991" s="699"/>
      <c r="R991" s="699">
        <v>120</v>
      </c>
      <c r="S991" s="456"/>
      <c r="T991" s="699" t="s">
        <v>3834</v>
      </c>
      <c r="U991" s="699"/>
    </row>
    <row r="992" spans="1:21" ht="102" x14ac:dyDescent="0.2">
      <c r="A992" s="699" t="s">
        <v>3392</v>
      </c>
      <c r="B992" s="699"/>
      <c r="C992" s="699">
        <v>142</v>
      </c>
      <c r="D992" s="699" t="s">
        <v>107</v>
      </c>
      <c r="E992" s="409" t="s">
        <v>3403</v>
      </c>
      <c r="F992" s="699"/>
      <c r="G992" s="699"/>
      <c r="H992" s="699"/>
      <c r="I992" s="699" t="s">
        <v>449</v>
      </c>
      <c r="J992" s="699"/>
      <c r="K992" s="699" t="s">
        <v>3404</v>
      </c>
      <c r="L992" s="699"/>
      <c r="M992" s="699"/>
      <c r="N992" s="699">
        <v>0</v>
      </c>
      <c r="O992" s="699" t="s">
        <v>3332</v>
      </c>
      <c r="P992" s="699"/>
      <c r="Q992" s="699"/>
      <c r="R992" s="699">
        <v>15</v>
      </c>
      <c r="S992" s="456"/>
      <c r="T992" s="699" t="s">
        <v>3834</v>
      </c>
      <c r="U992" s="699"/>
    </row>
    <row r="993" spans="1:21" ht="102" x14ac:dyDescent="0.2">
      <c r="A993" s="699" t="s">
        <v>3392</v>
      </c>
      <c r="B993" s="699"/>
      <c r="C993" s="699">
        <v>143</v>
      </c>
      <c r="D993" s="699" t="s">
        <v>113</v>
      </c>
      <c r="E993" s="409" t="s">
        <v>3405</v>
      </c>
      <c r="F993" s="699" t="s">
        <v>3328</v>
      </c>
      <c r="G993" s="699"/>
      <c r="H993" s="699"/>
      <c r="I993" s="699" t="s">
        <v>389</v>
      </c>
      <c r="J993" s="699"/>
      <c r="K993" s="699" t="s">
        <v>3406</v>
      </c>
      <c r="L993" s="699"/>
      <c r="M993" s="699"/>
      <c r="N993" s="699">
        <v>0</v>
      </c>
      <c r="O993" s="699" t="s">
        <v>3332</v>
      </c>
      <c r="P993" s="699"/>
      <c r="Q993" s="699"/>
      <c r="R993" s="699">
        <v>2</v>
      </c>
      <c r="S993" s="456"/>
      <c r="T993" s="699" t="s">
        <v>3834</v>
      </c>
      <c r="U993" s="699"/>
    </row>
    <row r="994" spans="1:21" ht="102" x14ac:dyDescent="0.2">
      <c r="A994" s="699" t="s">
        <v>3392</v>
      </c>
      <c r="B994" s="699"/>
      <c r="C994" s="699">
        <v>143</v>
      </c>
      <c r="D994" s="699" t="s">
        <v>113</v>
      </c>
      <c r="E994" s="409" t="s">
        <v>3407</v>
      </c>
      <c r="F994" s="699" t="s">
        <v>3328</v>
      </c>
      <c r="G994" s="699"/>
      <c r="H994" s="699"/>
      <c r="I994" s="699" t="s">
        <v>426</v>
      </c>
      <c r="J994" s="699"/>
      <c r="K994" s="699" t="s">
        <v>3408</v>
      </c>
      <c r="L994" s="699"/>
      <c r="M994" s="699"/>
      <c r="N994" s="699">
        <v>0</v>
      </c>
      <c r="O994" s="699" t="s">
        <v>3332</v>
      </c>
      <c r="P994" s="699"/>
      <c r="Q994" s="699"/>
      <c r="R994" s="699">
        <v>1</v>
      </c>
      <c r="S994" s="456"/>
      <c r="T994" s="699" t="s">
        <v>4009</v>
      </c>
      <c r="U994" s="699"/>
    </row>
    <row r="995" spans="1:21" ht="191.25" x14ac:dyDescent="0.2">
      <c r="A995" s="699" t="s">
        <v>3392</v>
      </c>
      <c r="B995" s="699"/>
      <c r="C995" s="699">
        <v>143</v>
      </c>
      <c r="D995" s="699" t="s">
        <v>113</v>
      </c>
      <c r="E995" s="409" t="s">
        <v>3409</v>
      </c>
      <c r="F995" s="699"/>
      <c r="G995" s="699"/>
      <c r="H995" s="699"/>
      <c r="I995" s="699" t="s">
        <v>426</v>
      </c>
      <c r="J995" s="699"/>
      <c r="K995" s="699" t="s">
        <v>3410</v>
      </c>
      <c r="L995" s="699"/>
      <c r="M995" s="699"/>
      <c r="N995" s="699">
        <v>0</v>
      </c>
      <c r="O995" s="699" t="s">
        <v>3332</v>
      </c>
      <c r="P995" s="699"/>
      <c r="Q995" s="699"/>
      <c r="R995" s="699">
        <v>1</v>
      </c>
      <c r="S995" s="456"/>
      <c r="T995" s="699" t="s">
        <v>4009</v>
      </c>
      <c r="U995" s="699"/>
    </row>
    <row r="996" spans="1:21" ht="102" x14ac:dyDescent="0.2">
      <c r="A996" s="699" t="s">
        <v>3392</v>
      </c>
      <c r="B996" s="699"/>
      <c r="C996" s="699">
        <v>143</v>
      </c>
      <c r="D996" s="699" t="s">
        <v>113</v>
      </c>
      <c r="E996" s="409" t="s">
        <v>3411</v>
      </c>
      <c r="F996" s="699" t="s">
        <v>3328</v>
      </c>
      <c r="G996" s="699"/>
      <c r="H996" s="699"/>
      <c r="I996" s="699" t="s">
        <v>449</v>
      </c>
      <c r="J996" s="699"/>
      <c r="K996" s="699" t="s">
        <v>3412</v>
      </c>
      <c r="L996" s="699"/>
      <c r="M996" s="699"/>
      <c r="N996" s="699">
        <v>0</v>
      </c>
      <c r="O996" s="699" t="s">
        <v>3332</v>
      </c>
      <c r="P996" s="699"/>
      <c r="Q996" s="699"/>
      <c r="R996" s="699">
        <v>3</v>
      </c>
      <c r="S996" s="456"/>
      <c r="T996" s="699" t="s">
        <v>3834</v>
      </c>
      <c r="U996" s="699"/>
    </row>
    <row r="997" spans="1:21" ht="102" x14ac:dyDescent="0.2">
      <c r="A997" s="699" t="s">
        <v>3392</v>
      </c>
      <c r="B997" s="699"/>
      <c r="C997" s="699">
        <v>143</v>
      </c>
      <c r="D997" s="699" t="s">
        <v>113</v>
      </c>
      <c r="E997" s="409" t="s">
        <v>3413</v>
      </c>
      <c r="F997" s="699" t="s">
        <v>3328</v>
      </c>
      <c r="G997" s="699"/>
      <c r="H997" s="699"/>
      <c r="I997" s="699" t="s">
        <v>449</v>
      </c>
      <c r="J997" s="699"/>
      <c r="K997" s="699" t="s">
        <v>3414</v>
      </c>
      <c r="L997" s="699"/>
      <c r="M997" s="699"/>
      <c r="N997" s="699">
        <v>0</v>
      </c>
      <c r="O997" s="699" t="s">
        <v>3332</v>
      </c>
      <c r="P997" s="699"/>
      <c r="Q997" s="699"/>
      <c r="R997" s="699">
        <v>1</v>
      </c>
      <c r="S997" s="456"/>
      <c r="T997" s="699" t="s">
        <v>3834</v>
      </c>
      <c r="U997" s="699"/>
    </row>
    <row r="998" spans="1:21" ht="102" x14ac:dyDescent="0.2">
      <c r="A998" s="699" t="s">
        <v>3392</v>
      </c>
      <c r="B998" s="699"/>
      <c r="C998" s="699">
        <v>144</v>
      </c>
      <c r="D998" s="699" t="s">
        <v>91</v>
      </c>
      <c r="E998" s="409" t="s">
        <v>3415</v>
      </c>
      <c r="F998" s="699" t="s">
        <v>3328</v>
      </c>
      <c r="G998" s="699" t="s">
        <v>801</v>
      </c>
      <c r="H998" s="699"/>
      <c r="I998" s="699" t="s">
        <v>364</v>
      </c>
      <c r="J998" s="699"/>
      <c r="K998" s="699" t="s">
        <v>3416</v>
      </c>
      <c r="L998" s="699"/>
      <c r="M998" s="699"/>
      <c r="N998" s="699">
        <v>0</v>
      </c>
      <c r="O998" s="699" t="s">
        <v>3332</v>
      </c>
      <c r="P998" s="699"/>
      <c r="Q998" s="699"/>
      <c r="R998" s="762">
        <v>0</v>
      </c>
      <c r="S998" s="456"/>
      <c r="T998" s="762">
        <v>0</v>
      </c>
      <c r="U998" s="699"/>
    </row>
    <row r="999" spans="1:21" ht="102" x14ac:dyDescent="0.2">
      <c r="A999" s="699" t="s">
        <v>3392</v>
      </c>
      <c r="B999" s="699"/>
      <c r="C999" s="699">
        <v>144</v>
      </c>
      <c r="D999" s="699" t="s">
        <v>91</v>
      </c>
      <c r="E999" s="409" t="s">
        <v>3417</v>
      </c>
      <c r="F999" s="699" t="s">
        <v>3328</v>
      </c>
      <c r="G999" s="699" t="s">
        <v>3038</v>
      </c>
      <c r="H999" s="699"/>
      <c r="I999" s="699" t="s">
        <v>374</v>
      </c>
      <c r="J999" s="699"/>
      <c r="K999" s="699" t="s">
        <v>3418</v>
      </c>
      <c r="L999" s="699"/>
      <c r="M999" s="699"/>
      <c r="N999" s="699" t="s">
        <v>2993</v>
      </c>
      <c r="O999" s="699" t="s">
        <v>3332</v>
      </c>
      <c r="P999" s="699"/>
      <c r="Q999" s="699"/>
      <c r="R999" s="699">
        <v>10</v>
      </c>
      <c r="S999" s="456"/>
      <c r="T999" s="699" t="s">
        <v>3834</v>
      </c>
      <c r="U999" s="699"/>
    </row>
    <row r="1000" spans="1:21" ht="102" x14ac:dyDescent="0.2">
      <c r="A1000" s="699" t="s">
        <v>3392</v>
      </c>
      <c r="B1000" s="699"/>
      <c r="C1000" s="699">
        <v>144</v>
      </c>
      <c r="D1000" s="699" t="s">
        <v>91</v>
      </c>
      <c r="E1000" s="409" t="s">
        <v>3419</v>
      </c>
      <c r="F1000" s="699" t="s">
        <v>3328</v>
      </c>
      <c r="G1000" s="699"/>
      <c r="H1000" s="699"/>
      <c r="I1000" s="699" t="s">
        <v>426</v>
      </c>
      <c r="J1000" s="699"/>
      <c r="K1000" s="699" t="s">
        <v>2676</v>
      </c>
      <c r="L1000" s="699"/>
      <c r="M1000" s="699"/>
      <c r="N1000" s="699">
        <v>0</v>
      </c>
      <c r="O1000" s="699" t="s">
        <v>3332</v>
      </c>
      <c r="P1000" s="699"/>
      <c r="Q1000" s="699"/>
      <c r="R1000" s="699">
        <v>1</v>
      </c>
      <c r="S1000" s="456"/>
      <c r="T1000" s="699" t="s">
        <v>4009</v>
      </c>
      <c r="U1000" s="699"/>
    </row>
    <row r="1001" spans="1:21" ht="102" x14ac:dyDescent="0.2">
      <c r="A1001" s="699" t="s">
        <v>3392</v>
      </c>
      <c r="B1001" s="699"/>
      <c r="C1001" s="699">
        <v>144</v>
      </c>
      <c r="D1001" s="699" t="s">
        <v>91</v>
      </c>
      <c r="E1001" s="409" t="s">
        <v>3420</v>
      </c>
      <c r="F1001" s="699"/>
      <c r="G1001" s="699" t="s">
        <v>348</v>
      </c>
      <c r="H1001" s="699"/>
      <c r="I1001" s="699" t="s">
        <v>426</v>
      </c>
      <c r="J1001" s="699"/>
      <c r="K1001" s="699" t="s">
        <v>3421</v>
      </c>
      <c r="L1001" s="699"/>
      <c r="M1001" s="699"/>
      <c r="N1001" s="699">
        <v>0</v>
      </c>
      <c r="O1001" s="699" t="s">
        <v>3332</v>
      </c>
      <c r="P1001" s="699"/>
      <c r="Q1001" s="699"/>
      <c r="R1001" s="699">
        <v>2</v>
      </c>
      <c r="S1001" s="456"/>
      <c r="T1001" s="699" t="s">
        <v>3834</v>
      </c>
      <c r="U1001" s="699"/>
    </row>
    <row r="1002" spans="1:21" ht="114.75" x14ac:dyDescent="0.2">
      <c r="A1002" s="699" t="s">
        <v>3422</v>
      </c>
      <c r="B1002" s="699"/>
      <c r="C1002" s="699">
        <v>145</v>
      </c>
      <c r="D1002" s="699" t="s">
        <v>100</v>
      </c>
      <c r="E1002" s="409" t="s">
        <v>3423</v>
      </c>
      <c r="F1002" s="699" t="s">
        <v>3328</v>
      </c>
      <c r="G1002" s="699"/>
      <c r="H1002" s="699"/>
      <c r="I1002" s="699" t="s">
        <v>379</v>
      </c>
      <c r="J1002" s="699"/>
      <c r="K1002" s="699" t="s">
        <v>3424</v>
      </c>
      <c r="L1002" s="699"/>
      <c r="M1002" s="699"/>
      <c r="N1002" s="699">
        <v>0</v>
      </c>
      <c r="O1002" s="699" t="s">
        <v>3332</v>
      </c>
      <c r="P1002" s="699"/>
      <c r="Q1002" s="699"/>
      <c r="R1002" s="762">
        <v>0</v>
      </c>
      <c r="S1002" s="456"/>
      <c r="T1002" s="701" t="s">
        <v>3834</v>
      </c>
      <c r="U1002" s="701"/>
    </row>
    <row r="1003" spans="1:21" ht="318.75" x14ac:dyDescent="0.2">
      <c r="A1003" s="699" t="s">
        <v>3425</v>
      </c>
      <c r="B1003" s="699"/>
      <c r="C1003" s="699">
        <v>145</v>
      </c>
      <c r="D1003" s="699" t="s">
        <v>100</v>
      </c>
      <c r="E1003" s="699" t="s">
        <v>3426</v>
      </c>
      <c r="F1003" s="699"/>
      <c r="G1003" s="699"/>
      <c r="H1003" s="699"/>
      <c r="I1003" s="699" t="s">
        <v>379</v>
      </c>
      <c r="J1003" s="699"/>
      <c r="K1003" s="701" t="s">
        <v>3427</v>
      </c>
      <c r="L1003" s="699"/>
      <c r="M1003" s="699"/>
      <c r="N1003" s="699">
        <v>0</v>
      </c>
      <c r="O1003" s="699" t="s">
        <v>3332</v>
      </c>
      <c r="P1003" s="699"/>
      <c r="Q1003" s="699"/>
      <c r="R1003" s="762">
        <v>0</v>
      </c>
      <c r="S1003" s="456"/>
      <c r="T1003" s="701" t="s">
        <v>4006</v>
      </c>
      <c r="U1003" s="699" t="s">
        <v>4010</v>
      </c>
    </row>
    <row r="1004" spans="1:21" ht="89.25" x14ac:dyDescent="0.2">
      <c r="A1004" s="699" t="s">
        <v>3422</v>
      </c>
      <c r="B1004" s="699"/>
      <c r="C1004" s="699">
        <v>145</v>
      </c>
      <c r="D1004" s="699" t="s">
        <v>100</v>
      </c>
      <c r="E1004" s="409" t="s">
        <v>3428</v>
      </c>
      <c r="F1004" s="699"/>
      <c r="G1004" s="699"/>
      <c r="H1004" s="699" t="s">
        <v>3429</v>
      </c>
      <c r="I1004" s="699" t="s">
        <v>389</v>
      </c>
      <c r="J1004" s="699"/>
      <c r="K1004" s="699" t="s">
        <v>3430</v>
      </c>
      <c r="L1004" s="699"/>
      <c r="M1004" s="699"/>
      <c r="N1004" s="699">
        <v>0</v>
      </c>
      <c r="O1004" s="699" t="s">
        <v>3332</v>
      </c>
      <c r="P1004" s="699"/>
      <c r="Q1004" s="699"/>
      <c r="R1004" s="699">
        <v>118</v>
      </c>
      <c r="S1004" s="702"/>
      <c r="T1004" s="699" t="s">
        <v>3834</v>
      </c>
      <c r="U1004" s="699"/>
    </row>
    <row r="1005" spans="1:21" ht="140.25" x14ac:dyDescent="0.2">
      <c r="A1005" s="699" t="s">
        <v>3422</v>
      </c>
      <c r="B1005" s="699"/>
      <c r="C1005" s="699">
        <v>145</v>
      </c>
      <c r="D1005" s="699" t="s">
        <v>100</v>
      </c>
      <c r="E1005" s="409" t="s">
        <v>3431</v>
      </c>
      <c r="F1005" s="699"/>
      <c r="G1005" s="699"/>
      <c r="H1005" s="699" t="s">
        <v>3067</v>
      </c>
      <c r="I1005" s="699" t="s">
        <v>389</v>
      </c>
      <c r="J1005" s="699"/>
      <c r="K1005" s="699" t="s">
        <v>3432</v>
      </c>
      <c r="L1005" s="699"/>
      <c r="M1005" s="699"/>
      <c r="N1005" s="699" t="s">
        <v>2993</v>
      </c>
      <c r="O1005" s="699" t="s">
        <v>3332</v>
      </c>
      <c r="P1005" s="699"/>
      <c r="Q1005" s="699"/>
      <c r="R1005" s="699">
        <v>0.5</v>
      </c>
      <c r="S1005" s="702"/>
      <c r="T1005" s="699" t="s">
        <v>3834</v>
      </c>
      <c r="U1005" s="699"/>
    </row>
    <row r="1006" spans="1:21" ht="89.25" x14ac:dyDescent="0.2">
      <c r="A1006" s="699" t="s">
        <v>3422</v>
      </c>
      <c r="B1006" s="699"/>
      <c r="C1006" s="699">
        <v>145</v>
      </c>
      <c r="D1006" s="699" t="s">
        <v>100</v>
      </c>
      <c r="E1006" s="409" t="s">
        <v>3433</v>
      </c>
      <c r="F1006" s="699" t="s">
        <v>3328</v>
      </c>
      <c r="G1006" s="699" t="s">
        <v>800</v>
      </c>
      <c r="H1006" s="699"/>
      <c r="I1006" s="699" t="s">
        <v>449</v>
      </c>
      <c r="J1006" s="699"/>
      <c r="K1006" s="699" t="s">
        <v>3434</v>
      </c>
      <c r="L1006" s="699"/>
      <c r="M1006" s="699"/>
      <c r="N1006" s="699">
        <v>0</v>
      </c>
      <c r="O1006" s="699" t="s">
        <v>3332</v>
      </c>
      <c r="P1006" s="699"/>
      <c r="Q1006" s="699"/>
      <c r="R1006" s="699">
        <v>29.07</v>
      </c>
      <c r="S1006" s="456"/>
      <c r="T1006" s="699" t="s">
        <v>3834</v>
      </c>
      <c r="U1006" s="699"/>
    </row>
    <row r="1007" spans="1:21" ht="89.25" x14ac:dyDescent="0.2">
      <c r="A1007" s="699" t="s">
        <v>3422</v>
      </c>
      <c r="B1007" s="699"/>
      <c r="C1007" s="699">
        <v>145</v>
      </c>
      <c r="D1007" s="699" t="s">
        <v>100</v>
      </c>
      <c r="E1007" s="409" t="s">
        <v>3435</v>
      </c>
      <c r="F1007" s="699" t="s">
        <v>3328</v>
      </c>
      <c r="G1007" s="699" t="s">
        <v>802</v>
      </c>
      <c r="H1007" s="699"/>
      <c r="I1007" s="699" t="s">
        <v>449</v>
      </c>
      <c r="J1007" s="699"/>
      <c r="K1007" s="699" t="s">
        <v>3436</v>
      </c>
      <c r="L1007" s="699"/>
      <c r="M1007" s="699"/>
      <c r="N1007" s="699">
        <v>0</v>
      </c>
      <c r="O1007" s="699" t="s">
        <v>3332</v>
      </c>
      <c r="P1007" s="699"/>
      <c r="Q1007" s="699"/>
      <c r="R1007" s="699">
        <v>204.08</v>
      </c>
      <c r="S1007" s="456"/>
      <c r="T1007" s="699" t="s">
        <v>3834</v>
      </c>
      <c r="U1007" s="699"/>
    </row>
    <row r="1008" spans="1:21" ht="89.25" x14ac:dyDescent="0.2">
      <c r="A1008" s="699" t="s">
        <v>3422</v>
      </c>
      <c r="B1008" s="699"/>
      <c r="C1008" s="699">
        <v>145</v>
      </c>
      <c r="D1008" s="699" t="s">
        <v>100</v>
      </c>
      <c r="E1008" s="409" t="s">
        <v>3437</v>
      </c>
      <c r="F1008" s="699" t="s">
        <v>3328</v>
      </c>
      <c r="G1008" s="699" t="s">
        <v>3343</v>
      </c>
      <c r="H1008" s="699"/>
      <c r="I1008" s="699" t="s">
        <v>449</v>
      </c>
      <c r="J1008" s="699"/>
      <c r="K1008" s="699" t="s">
        <v>3438</v>
      </c>
      <c r="L1008" s="699"/>
      <c r="M1008" s="699"/>
      <c r="N1008" s="699">
        <v>0</v>
      </c>
      <c r="O1008" s="699" t="s">
        <v>3332</v>
      </c>
      <c r="P1008" s="699"/>
      <c r="Q1008" s="699"/>
      <c r="R1008" s="699">
        <v>40.590000000000003</v>
      </c>
      <c r="S1008" s="456"/>
      <c r="T1008" s="699" t="s">
        <v>3834</v>
      </c>
      <c r="U1008" s="699"/>
    </row>
    <row r="1009" spans="1:21" ht="89.25" x14ac:dyDescent="0.2">
      <c r="A1009" s="699" t="s">
        <v>3422</v>
      </c>
      <c r="B1009" s="699"/>
      <c r="C1009" s="699">
        <v>145</v>
      </c>
      <c r="D1009" s="699" t="s">
        <v>100</v>
      </c>
      <c r="E1009" s="409" t="s">
        <v>3439</v>
      </c>
      <c r="F1009" s="699" t="s">
        <v>3328</v>
      </c>
      <c r="G1009" s="699" t="s">
        <v>345</v>
      </c>
      <c r="H1009" s="699"/>
      <c r="I1009" s="699" t="s">
        <v>449</v>
      </c>
      <c r="J1009" s="699"/>
      <c r="K1009" s="699" t="s">
        <v>3440</v>
      </c>
      <c r="L1009" s="699"/>
      <c r="M1009" s="699"/>
      <c r="N1009" s="699">
        <v>0</v>
      </c>
      <c r="O1009" s="699" t="s">
        <v>3332</v>
      </c>
      <c r="P1009" s="699"/>
      <c r="Q1009" s="699"/>
      <c r="R1009" s="699">
        <v>40.369999999999997</v>
      </c>
      <c r="S1009" s="456"/>
      <c r="T1009" s="699" t="s">
        <v>3834</v>
      </c>
      <c r="U1009" s="699"/>
    </row>
    <row r="1010" spans="1:21" ht="89.25" x14ac:dyDescent="0.2">
      <c r="A1010" s="699" t="s">
        <v>3422</v>
      </c>
      <c r="B1010" s="699"/>
      <c r="C1010" s="699">
        <v>145</v>
      </c>
      <c r="D1010" s="699" t="s">
        <v>100</v>
      </c>
      <c r="E1010" s="409" t="s">
        <v>3441</v>
      </c>
      <c r="F1010" s="699" t="s">
        <v>3328</v>
      </c>
      <c r="G1010" s="699" t="s">
        <v>1858</v>
      </c>
      <c r="H1010" s="699"/>
      <c r="I1010" s="699" t="s">
        <v>449</v>
      </c>
      <c r="J1010" s="699"/>
      <c r="K1010" s="699" t="s">
        <v>3442</v>
      </c>
      <c r="L1010" s="699"/>
      <c r="M1010" s="699"/>
      <c r="N1010" s="699">
        <v>0</v>
      </c>
      <c r="O1010" s="699" t="s">
        <v>3332</v>
      </c>
      <c r="P1010" s="699"/>
      <c r="Q1010" s="699"/>
      <c r="R1010" s="699">
        <v>33.36</v>
      </c>
      <c r="S1010" s="456"/>
      <c r="T1010" s="699" t="s">
        <v>3834</v>
      </c>
      <c r="U1010" s="699"/>
    </row>
    <row r="1011" spans="1:21" ht="89.25" x14ac:dyDescent="0.2">
      <c r="A1011" s="699" t="s">
        <v>3422</v>
      </c>
      <c r="B1011" s="699"/>
      <c r="C1011" s="699">
        <v>145</v>
      </c>
      <c r="D1011" s="699" t="s">
        <v>100</v>
      </c>
      <c r="E1011" s="409" t="s">
        <v>3443</v>
      </c>
      <c r="F1011" s="699" t="s">
        <v>3328</v>
      </c>
      <c r="G1011" s="699" t="s">
        <v>343</v>
      </c>
      <c r="H1011" s="699"/>
      <c r="I1011" s="699" t="s">
        <v>449</v>
      </c>
      <c r="J1011" s="699"/>
      <c r="K1011" s="699" t="s">
        <v>3444</v>
      </c>
      <c r="L1011" s="699"/>
      <c r="M1011" s="699"/>
      <c r="N1011" s="699">
        <v>0</v>
      </c>
      <c r="O1011" s="699" t="s">
        <v>3332</v>
      </c>
      <c r="P1011" s="699"/>
      <c r="Q1011" s="699"/>
      <c r="R1011" s="699">
        <v>195.84</v>
      </c>
      <c r="S1011" s="456"/>
      <c r="T1011" s="699" t="s">
        <v>3834</v>
      </c>
      <c r="U1011" s="699"/>
    </row>
    <row r="1012" spans="1:21" ht="89.25" x14ac:dyDescent="0.2">
      <c r="A1012" s="699" t="s">
        <v>3422</v>
      </c>
      <c r="B1012" s="699"/>
      <c r="C1012" s="699">
        <v>145</v>
      </c>
      <c r="D1012" s="699" t="s">
        <v>100</v>
      </c>
      <c r="E1012" s="409" t="s">
        <v>3445</v>
      </c>
      <c r="F1012" s="699" t="s">
        <v>3328</v>
      </c>
      <c r="G1012" s="699" t="s">
        <v>880</v>
      </c>
      <c r="H1012" s="699"/>
      <c r="I1012" s="699" t="s">
        <v>449</v>
      </c>
      <c r="J1012" s="699"/>
      <c r="K1012" s="699" t="s">
        <v>3446</v>
      </c>
      <c r="L1012" s="699"/>
      <c r="M1012" s="699"/>
      <c r="N1012" s="699">
        <v>0</v>
      </c>
      <c r="O1012" s="699" t="s">
        <v>3332</v>
      </c>
      <c r="P1012" s="699"/>
      <c r="Q1012" s="699"/>
      <c r="R1012" s="699">
        <v>7.8</v>
      </c>
      <c r="S1012" s="456"/>
      <c r="T1012" s="699" t="s">
        <v>3834</v>
      </c>
      <c r="U1012" s="699"/>
    </row>
    <row r="1013" spans="1:21" ht="89.25" x14ac:dyDescent="0.2">
      <c r="A1013" s="699" t="s">
        <v>3422</v>
      </c>
      <c r="B1013" s="699"/>
      <c r="C1013" s="699">
        <v>145</v>
      </c>
      <c r="D1013" s="699" t="s">
        <v>100</v>
      </c>
      <c r="E1013" s="409" t="s">
        <v>3447</v>
      </c>
      <c r="F1013" s="699" t="s">
        <v>3328</v>
      </c>
      <c r="G1013" s="699" t="s">
        <v>727</v>
      </c>
      <c r="H1013" s="699"/>
      <c r="I1013" s="699" t="s">
        <v>449</v>
      </c>
      <c r="J1013" s="699"/>
      <c r="K1013" s="699" t="s">
        <v>3448</v>
      </c>
      <c r="L1013" s="699"/>
      <c r="M1013" s="699"/>
      <c r="N1013" s="699">
        <v>0</v>
      </c>
      <c r="O1013" s="699" t="s">
        <v>3332</v>
      </c>
      <c r="P1013" s="699">
        <v>0</v>
      </c>
      <c r="Q1013" s="699"/>
      <c r="R1013" s="699">
        <v>7.8</v>
      </c>
      <c r="S1013" s="456"/>
      <c r="T1013" s="699" t="s">
        <v>3834</v>
      </c>
      <c r="U1013" s="699"/>
    </row>
    <row r="1014" spans="1:21" ht="89.25" x14ac:dyDescent="0.2">
      <c r="A1014" s="699" t="s">
        <v>3422</v>
      </c>
      <c r="B1014" s="699"/>
      <c r="C1014" s="699">
        <v>145</v>
      </c>
      <c r="D1014" s="699" t="s">
        <v>100</v>
      </c>
      <c r="E1014" s="409" t="s">
        <v>3449</v>
      </c>
      <c r="F1014" s="699" t="s">
        <v>3328</v>
      </c>
      <c r="G1014" s="699" t="s">
        <v>726</v>
      </c>
      <c r="H1014" s="699"/>
      <c r="I1014" s="699" t="s">
        <v>449</v>
      </c>
      <c r="J1014" s="699"/>
      <c r="K1014" s="699" t="s">
        <v>3450</v>
      </c>
      <c r="L1014" s="699"/>
      <c r="M1014" s="699"/>
      <c r="N1014" s="699">
        <v>0</v>
      </c>
      <c r="O1014" s="699" t="s">
        <v>3332</v>
      </c>
      <c r="P1014" s="699">
        <v>0</v>
      </c>
      <c r="Q1014" s="699"/>
      <c r="R1014" s="699">
        <v>4.1500000000000004</v>
      </c>
      <c r="S1014" s="456"/>
      <c r="T1014" s="699" t="s">
        <v>3834</v>
      </c>
      <c r="U1014" s="699"/>
    </row>
    <row r="1015" spans="1:21" ht="165.75" x14ac:dyDescent="0.2">
      <c r="A1015" s="699" t="s">
        <v>3422</v>
      </c>
      <c r="B1015" s="699"/>
      <c r="C1015" s="699">
        <v>145</v>
      </c>
      <c r="D1015" s="699" t="s">
        <v>100</v>
      </c>
      <c r="E1015" s="409" t="s">
        <v>3451</v>
      </c>
      <c r="F1015" s="699" t="s">
        <v>3328</v>
      </c>
      <c r="G1015" s="699"/>
      <c r="H1015" s="699" t="s">
        <v>3429</v>
      </c>
      <c r="I1015" s="699" t="s">
        <v>449</v>
      </c>
      <c r="J1015" s="699"/>
      <c r="K1015" s="699" t="s">
        <v>3452</v>
      </c>
      <c r="L1015" s="699"/>
      <c r="M1015" s="699"/>
      <c r="N1015" s="699">
        <v>0</v>
      </c>
      <c r="O1015" s="699" t="s">
        <v>3332</v>
      </c>
      <c r="P1015" s="699">
        <v>0</v>
      </c>
      <c r="Q1015" s="699"/>
      <c r="R1015" s="699">
        <v>39.380000000000003</v>
      </c>
      <c r="S1015" s="456"/>
      <c r="T1015" s="699" t="s">
        <v>3834</v>
      </c>
      <c r="U1015" s="699"/>
    </row>
    <row r="1016" spans="1:21" ht="89.25" x14ac:dyDescent="0.2">
      <c r="A1016" s="699" t="s">
        <v>3422</v>
      </c>
      <c r="B1016" s="699"/>
      <c r="C1016" s="699">
        <v>145</v>
      </c>
      <c r="D1016" s="699" t="s">
        <v>100</v>
      </c>
      <c r="E1016" s="409" t="s">
        <v>3453</v>
      </c>
      <c r="F1016" s="699" t="s">
        <v>3328</v>
      </c>
      <c r="G1016" s="699"/>
      <c r="H1016" s="699" t="s">
        <v>360</v>
      </c>
      <c r="I1016" s="699" t="s">
        <v>449</v>
      </c>
      <c r="J1016" s="699"/>
      <c r="K1016" s="699" t="s">
        <v>3454</v>
      </c>
      <c r="L1016" s="699"/>
      <c r="M1016" s="699"/>
      <c r="N1016" s="699" t="s">
        <v>2993</v>
      </c>
      <c r="O1016" s="699" t="s">
        <v>3332</v>
      </c>
      <c r="P1016" s="699"/>
      <c r="Q1016" s="699"/>
      <c r="R1016" s="699">
        <v>10</v>
      </c>
      <c r="S1016" s="456"/>
      <c r="T1016" s="699" t="s">
        <v>3834</v>
      </c>
      <c r="U1016" s="699"/>
    </row>
    <row r="1017" spans="1:21" ht="165.75" x14ac:dyDescent="0.2">
      <c r="A1017" s="699" t="s">
        <v>3422</v>
      </c>
      <c r="B1017" s="699"/>
      <c r="C1017" s="699">
        <v>145</v>
      </c>
      <c r="D1017" s="699" t="s">
        <v>100</v>
      </c>
      <c r="E1017" s="409" t="s">
        <v>3455</v>
      </c>
      <c r="F1017" s="699" t="s">
        <v>3328</v>
      </c>
      <c r="G1017" s="699"/>
      <c r="H1017" s="699" t="s">
        <v>961</v>
      </c>
      <c r="I1017" s="699" t="s">
        <v>449</v>
      </c>
      <c r="J1017" s="699"/>
      <c r="K1017" s="699" t="s">
        <v>3456</v>
      </c>
      <c r="L1017" s="699"/>
      <c r="M1017" s="699"/>
      <c r="N1017" s="699" t="s">
        <v>2995</v>
      </c>
      <c r="O1017" s="699" t="s">
        <v>3332</v>
      </c>
      <c r="P1017" s="699" t="s">
        <v>3873</v>
      </c>
      <c r="Q1017" s="699"/>
      <c r="R1017" s="699">
        <v>0.1</v>
      </c>
      <c r="S1017" s="456"/>
      <c r="T1017" s="699" t="s">
        <v>3834</v>
      </c>
      <c r="U1017" s="699"/>
    </row>
    <row r="1018" spans="1:21" ht="306" x14ac:dyDescent="0.2">
      <c r="A1018" s="699" t="s">
        <v>3326</v>
      </c>
      <c r="B1018" s="699"/>
      <c r="C1018" s="699">
        <v>146</v>
      </c>
      <c r="D1018" s="699" t="s">
        <v>926</v>
      </c>
      <c r="E1018" s="409" t="s">
        <v>3457</v>
      </c>
      <c r="F1018" s="699" t="s">
        <v>3328</v>
      </c>
      <c r="G1018" s="699" t="s">
        <v>3065</v>
      </c>
      <c r="H1018" s="699" t="s">
        <v>3067</v>
      </c>
      <c r="I1018" s="699" t="s">
        <v>419</v>
      </c>
      <c r="J1018" s="699"/>
      <c r="K1018" s="699" t="s">
        <v>3458</v>
      </c>
      <c r="L1018" s="699" t="s">
        <v>3459</v>
      </c>
      <c r="M1018" s="699"/>
      <c r="N1018" s="699" t="s">
        <v>2995</v>
      </c>
      <c r="O1018" s="699" t="s">
        <v>3332</v>
      </c>
      <c r="P1018" s="699" t="s">
        <v>3836</v>
      </c>
      <c r="Q1018" s="699"/>
      <c r="R1018" s="699">
        <v>253</v>
      </c>
      <c r="S1018" s="456"/>
      <c r="T1018" s="699" t="s">
        <v>3834</v>
      </c>
      <c r="U1018" s="699"/>
    </row>
    <row r="1019" spans="1:21" ht="102" x14ac:dyDescent="0.2">
      <c r="A1019" s="699" t="s">
        <v>3326</v>
      </c>
      <c r="B1019" s="699"/>
      <c r="C1019" s="699">
        <v>146</v>
      </c>
      <c r="D1019" s="699" t="s">
        <v>926</v>
      </c>
      <c r="E1019" s="409" t="s">
        <v>3460</v>
      </c>
      <c r="F1019" s="699" t="s">
        <v>3328</v>
      </c>
      <c r="G1019" s="699" t="s">
        <v>3065</v>
      </c>
      <c r="H1019" s="699" t="s">
        <v>3067</v>
      </c>
      <c r="I1019" s="699" t="s">
        <v>419</v>
      </c>
      <c r="J1019" s="699"/>
      <c r="K1019" s="699" t="s">
        <v>3461</v>
      </c>
      <c r="L1019" s="699" t="s">
        <v>3462</v>
      </c>
      <c r="M1019" s="699"/>
      <c r="N1019" s="699" t="s">
        <v>2995</v>
      </c>
      <c r="O1019" s="699" t="s">
        <v>3332</v>
      </c>
      <c r="P1019" s="699" t="s">
        <v>3844</v>
      </c>
      <c r="Q1019" s="699"/>
      <c r="R1019" s="699">
        <v>1</v>
      </c>
      <c r="S1019" s="456"/>
      <c r="T1019" s="699" t="s">
        <v>4009</v>
      </c>
      <c r="U1019" s="699"/>
    </row>
    <row r="1020" spans="1:21" ht="204" x14ac:dyDescent="0.2">
      <c r="A1020" s="699" t="s">
        <v>3326</v>
      </c>
      <c r="B1020" s="699"/>
      <c r="C1020" s="699">
        <v>146</v>
      </c>
      <c r="D1020" s="699" t="s">
        <v>926</v>
      </c>
      <c r="E1020" s="409" t="s">
        <v>3463</v>
      </c>
      <c r="F1020" s="699" t="s">
        <v>3328</v>
      </c>
      <c r="G1020" s="699" t="s">
        <v>3065</v>
      </c>
      <c r="H1020" s="699" t="s">
        <v>3067</v>
      </c>
      <c r="I1020" s="699" t="s">
        <v>426</v>
      </c>
      <c r="J1020" s="699"/>
      <c r="K1020" s="699" t="s">
        <v>3464</v>
      </c>
      <c r="L1020" s="699" t="s">
        <v>3465</v>
      </c>
      <c r="M1020" s="699"/>
      <c r="N1020" s="699" t="s">
        <v>2993</v>
      </c>
      <c r="O1020" s="699" t="s">
        <v>3332</v>
      </c>
      <c r="P1020" s="699"/>
      <c r="Q1020" s="699"/>
      <c r="R1020" s="699">
        <v>1</v>
      </c>
      <c r="S1020" s="456"/>
      <c r="T1020" s="699" t="s">
        <v>4009</v>
      </c>
      <c r="U1020" s="699"/>
    </row>
    <row r="1021" spans="1:21" ht="204" x14ac:dyDescent="0.2">
      <c r="A1021" s="699" t="s">
        <v>3326</v>
      </c>
      <c r="B1021" s="699"/>
      <c r="C1021" s="699">
        <v>146</v>
      </c>
      <c r="D1021" s="699" t="s">
        <v>926</v>
      </c>
      <c r="E1021" s="409" t="s">
        <v>3466</v>
      </c>
      <c r="F1021" s="699" t="s">
        <v>3328</v>
      </c>
      <c r="G1021" s="699" t="s">
        <v>3065</v>
      </c>
      <c r="H1021" s="699" t="s">
        <v>3067</v>
      </c>
      <c r="I1021" s="699" t="s">
        <v>426</v>
      </c>
      <c r="J1021" s="699"/>
      <c r="K1021" s="699" t="s">
        <v>3467</v>
      </c>
      <c r="L1021" s="699" t="s">
        <v>3465</v>
      </c>
      <c r="M1021" s="699"/>
      <c r="N1021" s="699" t="s">
        <v>2993</v>
      </c>
      <c r="O1021" s="699" t="s">
        <v>3332</v>
      </c>
      <c r="P1021" s="699"/>
      <c r="Q1021" s="699"/>
      <c r="R1021" s="699">
        <v>1</v>
      </c>
      <c r="S1021" s="456"/>
      <c r="T1021" s="699" t="s">
        <v>4009</v>
      </c>
      <c r="U1021" s="699"/>
    </row>
    <row r="1022" spans="1:21" ht="204" x14ac:dyDescent="0.2">
      <c r="A1022" s="699" t="s">
        <v>3326</v>
      </c>
      <c r="B1022" s="699"/>
      <c r="C1022" s="699">
        <v>146</v>
      </c>
      <c r="D1022" s="699" t="s">
        <v>926</v>
      </c>
      <c r="E1022" s="409" t="s">
        <v>3468</v>
      </c>
      <c r="F1022" s="699" t="s">
        <v>3328</v>
      </c>
      <c r="G1022" s="699" t="s">
        <v>3065</v>
      </c>
      <c r="H1022" s="699" t="s">
        <v>3067</v>
      </c>
      <c r="I1022" s="699" t="s">
        <v>426</v>
      </c>
      <c r="J1022" s="699"/>
      <c r="K1022" s="701" t="s">
        <v>3469</v>
      </c>
      <c r="L1022" s="699" t="s">
        <v>3465</v>
      </c>
      <c r="M1022" s="699"/>
      <c r="N1022" s="699" t="s">
        <v>2993</v>
      </c>
      <c r="O1022" s="699" t="s">
        <v>3332</v>
      </c>
      <c r="P1022" s="699"/>
      <c r="Q1022" s="699"/>
      <c r="R1022" s="699">
        <v>1</v>
      </c>
      <c r="S1022" s="456"/>
      <c r="T1022" s="699" t="s">
        <v>4009</v>
      </c>
      <c r="U1022" s="699"/>
    </row>
    <row r="1023" spans="1:21" ht="409.5" x14ac:dyDescent="0.2">
      <c r="A1023" s="699" t="s">
        <v>3470</v>
      </c>
      <c r="B1023" s="699"/>
      <c r="C1023" s="699">
        <v>147</v>
      </c>
      <c r="D1023" s="699" t="s">
        <v>99</v>
      </c>
      <c r="E1023" s="409" t="s">
        <v>3471</v>
      </c>
      <c r="F1023" s="699" t="s">
        <v>3328</v>
      </c>
      <c r="G1023" s="699" t="s">
        <v>358</v>
      </c>
      <c r="H1023" s="699"/>
      <c r="I1023" s="699" t="s">
        <v>426</v>
      </c>
      <c r="J1023" s="699"/>
      <c r="K1023" s="699" t="s">
        <v>3472</v>
      </c>
      <c r="L1023" s="699" t="s">
        <v>3473</v>
      </c>
      <c r="M1023" s="699"/>
      <c r="N1023" s="699">
        <v>0</v>
      </c>
      <c r="O1023" s="699" t="s">
        <v>3332</v>
      </c>
      <c r="P1023" s="699">
        <v>0</v>
      </c>
      <c r="Q1023" s="699"/>
      <c r="R1023" s="699">
        <v>1</v>
      </c>
      <c r="S1023" s="456"/>
      <c r="T1023" s="699" t="s">
        <v>4009</v>
      </c>
      <c r="U1023" s="699"/>
    </row>
    <row r="1024" spans="1:21" ht="204" x14ac:dyDescent="0.2">
      <c r="A1024" s="699" t="s">
        <v>3470</v>
      </c>
      <c r="B1024" s="699"/>
      <c r="C1024" s="699">
        <v>147</v>
      </c>
      <c r="D1024" s="699" t="s">
        <v>99</v>
      </c>
      <c r="E1024" s="409" t="s">
        <v>3474</v>
      </c>
      <c r="F1024" s="699" t="s">
        <v>3328</v>
      </c>
      <c r="G1024" s="699" t="s">
        <v>3475</v>
      </c>
      <c r="H1024" s="699"/>
      <c r="I1024" s="699" t="s">
        <v>426</v>
      </c>
      <c r="J1024" s="699"/>
      <c r="K1024" s="699" t="s">
        <v>3476</v>
      </c>
      <c r="L1024" s="699" t="s">
        <v>3465</v>
      </c>
      <c r="M1024" s="699"/>
      <c r="N1024" s="699">
        <v>0</v>
      </c>
      <c r="O1024" s="699" t="s">
        <v>3332</v>
      </c>
      <c r="P1024" s="699">
        <v>0</v>
      </c>
      <c r="Q1024" s="699"/>
      <c r="R1024" s="699">
        <v>1</v>
      </c>
      <c r="S1024" s="456"/>
      <c r="T1024" s="699" t="s">
        <v>4009</v>
      </c>
      <c r="U1024" s="699"/>
    </row>
    <row r="1025" spans="1:21" ht="204" x14ac:dyDescent="0.2">
      <c r="A1025" s="699" t="s">
        <v>3470</v>
      </c>
      <c r="B1025" s="699"/>
      <c r="C1025" s="699">
        <v>147</v>
      </c>
      <c r="D1025" s="699" t="s">
        <v>99</v>
      </c>
      <c r="E1025" s="409" t="s">
        <v>3477</v>
      </c>
      <c r="F1025" s="699" t="s">
        <v>3328</v>
      </c>
      <c r="G1025" s="699" t="s">
        <v>3071</v>
      </c>
      <c r="H1025" s="699"/>
      <c r="I1025" s="699" t="s">
        <v>426</v>
      </c>
      <c r="J1025" s="699"/>
      <c r="K1025" s="699" t="s">
        <v>3478</v>
      </c>
      <c r="L1025" s="699" t="s">
        <v>3479</v>
      </c>
      <c r="M1025" s="699"/>
      <c r="N1025" s="699">
        <v>0</v>
      </c>
      <c r="O1025" s="699" t="s">
        <v>3332</v>
      </c>
      <c r="P1025" s="699">
        <v>0</v>
      </c>
      <c r="Q1025" s="699"/>
      <c r="R1025" s="699">
        <v>1</v>
      </c>
      <c r="S1025" s="456"/>
      <c r="T1025" s="699" t="s">
        <v>4009</v>
      </c>
      <c r="U1025" s="699"/>
    </row>
    <row r="1026" spans="1:21" ht="409.5" x14ac:dyDescent="0.2">
      <c r="A1026" s="699" t="s">
        <v>3470</v>
      </c>
      <c r="B1026" s="699"/>
      <c r="C1026" s="699">
        <v>147</v>
      </c>
      <c r="D1026" s="699" t="s">
        <v>99</v>
      </c>
      <c r="E1026" s="409" t="s">
        <v>3480</v>
      </c>
      <c r="F1026" s="699" t="s">
        <v>3328</v>
      </c>
      <c r="G1026" s="699" t="s">
        <v>3481</v>
      </c>
      <c r="H1026" s="699"/>
      <c r="I1026" s="699" t="s">
        <v>426</v>
      </c>
      <c r="J1026" s="699"/>
      <c r="K1026" s="699" t="s">
        <v>3482</v>
      </c>
      <c r="L1026" s="699" t="s">
        <v>3483</v>
      </c>
      <c r="M1026" s="699"/>
      <c r="N1026" s="699">
        <v>0</v>
      </c>
      <c r="O1026" s="699" t="s">
        <v>3332</v>
      </c>
      <c r="P1026" s="699">
        <v>0</v>
      </c>
      <c r="Q1026" s="699"/>
      <c r="R1026" s="699">
        <v>1</v>
      </c>
      <c r="S1026" s="456"/>
      <c r="T1026" s="699" t="s">
        <v>4009</v>
      </c>
      <c r="U1026" s="699"/>
    </row>
    <row r="1027" spans="1:21" ht="409.5" x14ac:dyDescent="0.2">
      <c r="A1027" s="699" t="s">
        <v>3470</v>
      </c>
      <c r="B1027" s="699"/>
      <c r="C1027" s="699">
        <v>147</v>
      </c>
      <c r="D1027" s="699" t="s">
        <v>99</v>
      </c>
      <c r="E1027" s="409" t="s">
        <v>3484</v>
      </c>
      <c r="F1027" s="699" t="s">
        <v>3328</v>
      </c>
      <c r="G1027" s="699" t="s">
        <v>3485</v>
      </c>
      <c r="H1027" s="699"/>
      <c r="I1027" s="699" t="s">
        <v>426</v>
      </c>
      <c r="J1027" s="699"/>
      <c r="K1027" s="699" t="s">
        <v>3486</v>
      </c>
      <c r="L1027" s="699" t="s">
        <v>3487</v>
      </c>
      <c r="M1027" s="699"/>
      <c r="N1027" s="699">
        <v>0</v>
      </c>
      <c r="O1027" s="699" t="s">
        <v>3332</v>
      </c>
      <c r="P1027" s="699">
        <v>0</v>
      </c>
      <c r="Q1027" s="699"/>
      <c r="R1027" s="699">
        <v>1</v>
      </c>
      <c r="S1027" s="456"/>
      <c r="T1027" s="699" t="s">
        <v>3843</v>
      </c>
      <c r="U1027" s="699"/>
    </row>
    <row r="1028" spans="1:21" ht="280.5" x14ac:dyDescent="0.2">
      <c r="A1028" s="699" t="s">
        <v>3470</v>
      </c>
      <c r="B1028" s="699"/>
      <c r="C1028" s="699">
        <v>147</v>
      </c>
      <c r="D1028" s="699" t="s">
        <v>99</v>
      </c>
      <c r="E1028" s="409" t="s">
        <v>3488</v>
      </c>
      <c r="F1028" s="699" t="s">
        <v>3328</v>
      </c>
      <c r="G1028" s="699" t="s">
        <v>3489</v>
      </c>
      <c r="H1028" s="699"/>
      <c r="I1028" s="699" t="s">
        <v>449</v>
      </c>
      <c r="J1028" s="699"/>
      <c r="K1028" s="699" t="s">
        <v>3490</v>
      </c>
      <c r="L1028" s="699" t="s">
        <v>3336</v>
      </c>
      <c r="M1028" s="699"/>
      <c r="N1028" s="699">
        <v>0</v>
      </c>
      <c r="O1028" s="699" t="s">
        <v>3332</v>
      </c>
      <c r="P1028" s="699">
        <v>0</v>
      </c>
      <c r="Q1028" s="699"/>
      <c r="R1028" s="699">
        <v>9.86</v>
      </c>
      <c r="S1028" s="456"/>
      <c r="T1028" s="699" t="s">
        <v>3834</v>
      </c>
      <c r="U1028" s="699"/>
    </row>
    <row r="1029" spans="1:21" ht="280.5" x14ac:dyDescent="0.2">
      <c r="A1029" s="699" t="s">
        <v>3470</v>
      </c>
      <c r="B1029" s="699"/>
      <c r="C1029" s="699">
        <v>147</v>
      </c>
      <c r="D1029" s="699" t="s">
        <v>99</v>
      </c>
      <c r="E1029" s="409" t="s">
        <v>3491</v>
      </c>
      <c r="F1029" s="699" t="s">
        <v>3328</v>
      </c>
      <c r="G1029" s="699" t="s">
        <v>3492</v>
      </c>
      <c r="H1029" s="699"/>
      <c r="I1029" s="699" t="s">
        <v>449</v>
      </c>
      <c r="J1029" s="699"/>
      <c r="K1029" s="699" t="s">
        <v>3493</v>
      </c>
      <c r="L1029" s="699" t="s">
        <v>3336</v>
      </c>
      <c r="M1029" s="699"/>
      <c r="N1029" s="699">
        <v>0</v>
      </c>
      <c r="O1029" s="699" t="s">
        <v>3332</v>
      </c>
      <c r="P1029" s="699">
        <v>0</v>
      </c>
      <c r="Q1029" s="699"/>
      <c r="R1029" s="699">
        <v>8</v>
      </c>
      <c r="S1029" s="456"/>
      <c r="T1029" s="699" t="s">
        <v>3834</v>
      </c>
      <c r="U1029" s="699"/>
    </row>
    <row r="1030" spans="1:21" ht="280.5" x14ac:dyDescent="0.2">
      <c r="A1030" s="699" t="s">
        <v>3470</v>
      </c>
      <c r="B1030" s="699"/>
      <c r="C1030" s="699">
        <v>147</v>
      </c>
      <c r="D1030" s="699" t="s">
        <v>99</v>
      </c>
      <c r="E1030" s="409" t="s">
        <v>3494</v>
      </c>
      <c r="F1030" s="699" t="s">
        <v>3328</v>
      </c>
      <c r="G1030" s="699"/>
      <c r="H1030" s="699"/>
      <c r="I1030" s="699" t="s">
        <v>449</v>
      </c>
      <c r="J1030" s="699"/>
      <c r="K1030" s="699" t="s">
        <v>3495</v>
      </c>
      <c r="L1030" s="699" t="s">
        <v>3336</v>
      </c>
      <c r="M1030" s="699"/>
      <c r="N1030" s="699">
        <v>0</v>
      </c>
      <c r="O1030" s="699" t="s">
        <v>3332</v>
      </c>
      <c r="P1030" s="699">
        <v>0</v>
      </c>
      <c r="Q1030" s="699"/>
      <c r="R1030" s="699">
        <v>20</v>
      </c>
      <c r="S1030" s="456"/>
      <c r="T1030" s="699" t="s">
        <v>3834</v>
      </c>
      <c r="U1030" s="699"/>
    </row>
    <row r="1031" spans="1:21" ht="76.5" x14ac:dyDescent="0.2">
      <c r="A1031" s="699" t="s">
        <v>3496</v>
      </c>
      <c r="B1031" s="699"/>
      <c r="C1031" s="699">
        <v>148</v>
      </c>
      <c r="D1031" s="699" t="s">
        <v>109</v>
      </c>
      <c r="E1031" s="409" t="s">
        <v>3497</v>
      </c>
      <c r="F1031" s="699" t="s">
        <v>3498</v>
      </c>
      <c r="G1031" s="699" t="s">
        <v>3499</v>
      </c>
      <c r="H1031" s="699"/>
      <c r="I1031" s="699" t="s">
        <v>449</v>
      </c>
      <c r="J1031" s="699"/>
      <c r="K1031" s="699" t="s">
        <v>3500</v>
      </c>
      <c r="L1031" s="699"/>
      <c r="M1031" s="699"/>
      <c r="N1031" s="699">
        <v>0</v>
      </c>
      <c r="O1031" s="699" t="s">
        <v>3332</v>
      </c>
      <c r="P1031" s="699">
        <v>0</v>
      </c>
      <c r="Q1031" s="699"/>
      <c r="R1031" s="699">
        <v>10</v>
      </c>
      <c r="S1031" s="456"/>
      <c r="T1031" s="699" t="s">
        <v>3834</v>
      </c>
      <c r="U1031" s="699"/>
    </row>
    <row r="1032" spans="1:21" ht="89.25" x14ac:dyDescent="0.2">
      <c r="A1032" s="699" t="s">
        <v>3496</v>
      </c>
      <c r="B1032" s="699"/>
      <c r="C1032" s="699">
        <v>148</v>
      </c>
      <c r="D1032" s="699" t="s">
        <v>109</v>
      </c>
      <c r="E1032" s="409" t="s">
        <v>3501</v>
      </c>
      <c r="F1032" s="699" t="s">
        <v>3328</v>
      </c>
      <c r="G1032" s="699" t="s">
        <v>726</v>
      </c>
      <c r="H1032" s="699"/>
      <c r="I1032" s="699" t="s">
        <v>449</v>
      </c>
      <c r="J1032" s="699"/>
      <c r="K1032" s="699" t="s">
        <v>3502</v>
      </c>
      <c r="L1032" s="699"/>
      <c r="M1032" s="699"/>
      <c r="N1032" s="699">
        <v>0</v>
      </c>
      <c r="O1032" s="699" t="s">
        <v>3332</v>
      </c>
      <c r="P1032" s="699">
        <v>0</v>
      </c>
      <c r="Q1032" s="699"/>
      <c r="R1032" s="699">
        <v>3</v>
      </c>
      <c r="S1032" s="456"/>
      <c r="T1032" s="699" t="s">
        <v>3834</v>
      </c>
      <c r="U1032" s="699"/>
    </row>
    <row r="1033" spans="1:21" ht="89.25" x14ac:dyDescent="0.2">
      <c r="A1033" s="699" t="s">
        <v>3496</v>
      </c>
      <c r="B1033" s="699"/>
      <c r="C1033" s="699">
        <v>148</v>
      </c>
      <c r="D1033" s="699" t="s">
        <v>109</v>
      </c>
      <c r="E1033" s="409" t="s">
        <v>3503</v>
      </c>
      <c r="F1033" s="699" t="s">
        <v>3328</v>
      </c>
      <c r="G1033" s="699" t="s">
        <v>343</v>
      </c>
      <c r="H1033" s="699"/>
      <c r="I1033" s="699" t="s">
        <v>449</v>
      </c>
      <c r="J1033" s="699"/>
      <c r="K1033" s="699" t="s">
        <v>3504</v>
      </c>
      <c r="L1033" s="699"/>
      <c r="M1033" s="699"/>
      <c r="N1033" s="699">
        <v>0</v>
      </c>
      <c r="O1033" s="699" t="s">
        <v>3332</v>
      </c>
      <c r="P1033" s="699">
        <v>0</v>
      </c>
      <c r="Q1033" s="699"/>
      <c r="R1033" s="699">
        <v>10</v>
      </c>
      <c r="S1033" s="456"/>
      <c r="T1033" s="699" t="s">
        <v>3834</v>
      </c>
      <c r="U1033" s="699"/>
    </row>
    <row r="1034" spans="1:21" ht="89.25" x14ac:dyDescent="0.2">
      <c r="A1034" s="699" t="s">
        <v>3496</v>
      </c>
      <c r="B1034" s="699"/>
      <c r="C1034" s="699">
        <v>148</v>
      </c>
      <c r="D1034" s="699" t="s">
        <v>109</v>
      </c>
      <c r="E1034" s="409" t="s">
        <v>3505</v>
      </c>
      <c r="F1034" s="699" t="s">
        <v>3328</v>
      </c>
      <c r="G1034" s="699" t="s">
        <v>343</v>
      </c>
      <c r="H1034" s="699"/>
      <c r="I1034" s="699" t="s">
        <v>449</v>
      </c>
      <c r="J1034" s="699"/>
      <c r="K1034" s="699" t="s">
        <v>3506</v>
      </c>
      <c r="L1034" s="699"/>
      <c r="M1034" s="699"/>
      <c r="N1034" s="699">
        <v>0</v>
      </c>
      <c r="O1034" s="699" t="s">
        <v>3332</v>
      </c>
      <c r="P1034" s="699">
        <v>0</v>
      </c>
      <c r="Q1034" s="699"/>
      <c r="R1034" s="699">
        <v>10</v>
      </c>
      <c r="S1034" s="456"/>
      <c r="T1034" s="699" t="s">
        <v>3834</v>
      </c>
      <c r="U1034" s="699"/>
    </row>
    <row r="1035" spans="1:21" ht="102" x14ac:dyDescent="0.2">
      <c r="A1035" s="699" t="s">
        <v>3507</v>
      </c>
      <c r="B1035" s="699"/>
      <c r="C1035" s="699">
        <v>149</v>
      </c>
      <c r="D1035" s="699" t="s">
        <v>101</v>
      </c>
      <c r="E1035" s="409" t="s">
        <v>3508</v>
      </c>
      <c r="F1035" s="699" t="s">
        <v>3328</v>
      </c>
      <c r="G1035" s="699"/>
      <c r="H1035" s="699" t="s">
        <v>360</v>
      </c>
      <c r="I1035" s="699" t="s">
        <v>449</v>
      </c>
      <c r="J1035" s="699"/>
      <c r="K1035" s="699" t="s">
        <v>3509</v>
      </c>
      <c r="L1035" s="699"/>
      <c r="M1035" s="699"/>
      <c r="N1035" s="699" t="s">
        <v>2993</v>
      </c>
      <c r="O1035" s="699" t="s">
        <v>462</v>
      </c>
      <c r="P1035" s="699"/>
      <c r="Q1035" s="699"/>
      <c r="R1035" s="699">
        <v>10</v>
      </c>
      <c r="S1035" s="456"/>
      <c r="T1035" s="699" t="s">
        <v>3834</v>
      </c>
      <c r="U1035" s="699"/>
    </row>
    <row r="1036" spans="1:21" ht="89.25" x14ac:dyDescent="0.2">
      <c r="A1036" s="699" t="s">
        <v>3507</v>
      </c>
      <c r="B1036" s="699"/>
      <c r="C1036" s="699">
        <v>149</v>
      </c>
      <c r="D1036" s="699" t="s">
        <v>101</v>
      </c>
      <c r="E1036" s="409" t="s">
        <v>3510</v>
      </c>
      <c r="F1036" s="699" t="s">
        <v>3328</v>
      </c>
      <c r="G1036" s="699" t="s">
        <v>348</v>
      </c>
      <c r="H1036" s="699"/>
      <c r="I1036" s="699" t="s">
        <v>449</v>
      </c>
      <c r="J1036" s="699"/>
      <c r="K1036" s="699" t="s">
        <v>3511</v>
      </c>
      <c r="L1036" s="699"/>
      <c r="M1036" s="699"/>
      <c r="N1036" s="699" t="s">
        <v>2993</v>
      </c>
      <c r="O1036" s="699" t="s">
        <v>3332</v>
      </c>
      <c r="P1036" s="699"/>
      <c r="Q1036" s="699"/>
      <c r="R1036" s="699">
        <v>10</v>
      </c>
      <c r="S1036" s="456"/>
      <c r="T1036" s="699" t="s">
        <v>3834</v>
      </c>
      <c r="U1036" s="699"/>
    </row>
    <row r="1037" spans="1:21" ht="76.5" x14ac:dyDescent="0.2">
      <c r="A1037" s="699" t="s">
        <v>3507</v>
      </c>
      <c r="B1037" s="699"/>
      <c r="C1037" s="699">
        <v>149</v>
      </c>
      <c r="D1037" s="699" t="s">
        <v>101</v>
      </c>
      <c r="E1037" s="409" t="s">
        <v>3512</v>
      </c>
      <c r="F1037" s="699" t="s">
        <v>3513</v>
      </c>
      <c r="G1037" s="699" t="s">
        <v>963</v>
      </c>
      <c r="H1037" s="699"/>
      <c r="I1037" s="699" t="s">
        <v>449</v>
      </c>
      <c r="J1037" s="699"/>
      <c r="K1037" s="699" t="s">
        <v>3514</v>
      </c>
      <c r="L1037" s="699"/>
      <c r="M1037" s="699"/>
      <c r="N1037" s="699">
        <v>0</v>
      </c>
      <c r="O1037" s="699" t="s">
        <v>3332</v>
      </c>
      <c r="P1037" s="699">
        <v>0</v>
      </c>
      <c r="Q1037" s="699"/>
      <c r="R1037" s="699">
        <v>3</v>
      </c>
      <c r="S1037" s="456"/>
      <c r="T1037" s="699" t="s">
        <v>3834</v>
      </c>
      <c r="U1037" s="699"/>
    </row>
    <row r="1038" spans="1:21" ht="280.5" x14ac:dyDescent="0.2">
      <c r="A1038" s="699" t="s">
        <v>3507</v>
      </c>
      <c r="B1038" s="699"/>
      <c r="C1038" s="699">
        <v>149</v>
      </c>
      <c r="D1038" s="699" t="s">
        <v>101</v>
      </c>
      <c r="E1038" s="564" t="s">
        <v>3515</v>
      </c>
      <c r="F1038" s="699" t="s">
        <v>3328</v>
      </c>
      <c r="G1038" s="699" t="s">
        <v>345</v>
      </c>
      <c r="H1038" s="699"/>
      <c r="I1038" s="699" t="s">
        <v>449</v>
      </c>
      <c r="J1038" s="699"/>
      <c r="K1038" s="699" t="s">
        <v>3516</v>
      </c>
      <c r="L1038" s="699" t="s">
        <v>3517</v>
      </c>
      <c r="M1038" s="699"/>
      <c r="N1038" s="699">
        <v>0</v>
      </c>
      <c r="O1038" s="699" t="s">
        <v>3332</v>
      </c>
      <c r="P1038" s="699">
        <v>0</v>
      </c>
      <c r="Q1038" s="699"/>
      <c r="R1038" s="699">
        <v>40</v>
      </c>
      <c r="S1038" s="456"/>
      <c r="T1038" s="699" t="s">
        <v>3834</v>
      </c>
      <c r="U1038" s="699"/>
    </row>
    <row r="1039" spans="1:21" ht="140.25" x14ac:dyDescent="0.2">
      <c r="A1039" s="699" t="s">
        <v>3507</v>
      </c>
      <c r="B1039" s="699"/>
      <c r="C1039" s="699">
        <v>149</v>
      </c>
      <c r="D1039" s="699" t="s">
        <v>101</v>
      </c>
      <c r="E1039" s="409" t="s">
        <v>3518</v>
      </c>
      <c r="F1039" s="699" t="s">
        <v>3328</v>
      </c>
      <c r="G1039" s="699" t="s">
        <v>345</v>
      </c>
      <c r="H1039" s="699"/>
      <c r="I1039" s="699" t="s">
        <v>449</v>
      </c>
      <c r="J1039" s="699"/>
      <c r="K1039" s="699" t="s">
        <v>3519</v>
      </c>
      <c r="L1039" s="699" t="s">
        <v>3520</v>
      </c>
      <c r="M1039" s="699"/>
      <c r="N1039" s="699">
        <v>0</v>
      </c>
      <c r="O1039" s="699" t="s">
        <v>3332</v>
      </c>
      <c r="P1039" s="699">
        <v>0</v>
      </c>
      <c r="Q1039" s="699"/>
      <c r="R1039" s="699">
        <v>40</v>
      </c>
      <c r="S1039" s="456"/>
      <c r="T1039" s="699" t="s">
        <v>3834</v>
      </c>
      <c r="U1039" s="699"/>
    </row>
    <row r="1040" spans="1:21" ht="267.75" x14ac:dyDescent="0.2">
      <c r="A1040" s="700" t="s">
        <v>3521</v>
      </c>
      <c r="B1040" s="699"/>
      <c r="C1040" s="699">
        <v>149</v>
      </c>
      <c r="D1040" s="699" t="s">
        <v>101</v>
      </c>
      <c r="E1040" s="409" t="s">
        <v>3522</v>
      </c>
      <c r="F1040" s="699" t="s">
        <v>3328</v>
      </c>
      <c r="G1040" s="699" t="s">
        <v>343</v>
      </c>
      <c r="H1040" s="699"/>
      <c r="I1040" s="699" t="s">
        <v>449</v>
      </c>
      <c r="J1040" s="699"/>
      <c r="K1040" s="699" t="s">
        <v>3523</v>
      </c>
      <c r="L1040" s="699"/>
      <c r="M1040" s="699"/>
      <c r="N1040" s="699">
        <v>0</v>
      </c>
      <c r="O1040" s="699" t="s">
        <v>3332</v>
      </c>
      <c r="P1040" s="699">
        <v>0</v>
      </c>
      <c r="Q1040" s="699"/>
      <c r="R1040" s="699">
        <v>20</v>
      </c>
      <c r="S1040" s="456"/>
      <c r="T1040" s="699" t="s">
        <v>3834</v>
      </c>
      <c r="U1040" s="699"/>
    </row>
    <row r="1041" spans="1:21" ht="153" x14ac:dyDescent="0.2">
      <c r="A1041" s="699" t="s">
        <v>3507</v>
      </c>
      <c r="B1041" s="702"/>
      <c r="C1041" s="456">
        <v>150</v>
      </c>
      <c r="D1041" s="456" t="s">
        <v>103</v>
      </c>
      <c r="E1041" s="456" t="s">
        <v>3524</v>
      </c>
      <c r="F1041" s="702" t="s">
        <v>3328</v>
      </c>
      <c r="G1041" s="702"/>
      <c r="H1041" s="702"/>
      <c r="I1041" s="699" t="s">
        <v>449</v>
      </c>
      <c r="J1041" s="702"/>
      <c r="K1041" s="702" t="s">
        <v>3525</v>
      </c>
      <c r="L1041" s="702"/>
      <c r="M1041" s="456"/>
      <c r="N1041" s="456" t="s">
        <v>2993</v>
      </c>
      <c r="O1041" s="456" t="s">
        <v>462</v>
      </c>
      <c r="P1041" s="456"/>
      <c r="Q1041" s="456"/>
      <c r="R1041" s="456">
        <v>101</v>
      </c>
      <c r="S1041" s="456"/>
      <c r="T1041" s="456" t="s">
        <v>3834</v>
      </c>
      <c r="U1041" s="702"/>
    </row>
    <row r="1042" spans="1:21" ht="280.5" x14ac:dyDescent="0.2">
      <c r="A1042" s="700" t="s">
        <v>3526</v>
      </c>
      <c r="B1042" s="702"/>
      <c r="C1042" s="456">
        <v>150</v>
      </c>
      <c r="D1042" s="456" t="s">
        <v>103</v>
      </c>
      <c r="E1042" s="456" t="s">
        <v>3527</v>
      </c>
      <c r="F1042" s="702" t="s">
        <v>3513</v>
      </c>
      <c r="G1042" s="702" t="s">
        <v>3528</v>
      </c>
      <c r="H1042" s="702" t="s">
        <v>1335</v>
      </c>
      <c r="I1042" s="703" t="s">
        <v>449</v>
      </c>
      <c r="J1042" s="702"/>
      <c r="K1042" s="702" t="s">
        <v>3529</v>
      </c>
      <c r="L1042" s="702" t="s">
        <v>3336</v>
      </c>
      <c r="M1042" s="456"/>
      <c r="N1042" s="456">
        <v>0</v>
      </c>
      <c r="O1042" s="699" t="s">
        <v>3332</v>
      </c>
      <c r="P1042" s="456">
        <v>0</v>
      </c>
      <c r="Q1042" s="456"/>
      <c r="R1042" s="456">
        <v>25</v>
      </c>
      <c r="S1042" s="456"/>
      <c r="T1042" s="456" t="s">
        <v>3834</v>
      </c>
      <c r="U1042" s="702"/>
    </row>
    <row r="1043" spans="1:21" ht="89.25" x14ac:dyDescent="0.2">
      <c r="A1043" s="699" t="s">
        <v>3507</v>
      </c>
      <c r="B1043" s="702"/>
      <c r="C1043" s="456">
        <v>150</v>
      </c>
      <c r="D1043" s="456" t="s">
        <v>103</v>
      </c>
      <c r="E1043" s="456" t="s">
        <v>3530</v>
      </c>
      <c r="F1043" s="702" t="s">
        <v>3328</v>
      </c>
      <c r="G1043" s="702"/>
      <c r="H1043" s="702"/>
      <c r="I1043" s="703" t="s">
        <v>1024</v>
      </c>
      <c r="J1043" s="702"/>
      <c r="K1043" s="702" t="s">
        <v>3531</v>
      </c>
      <c r="L1043" s="702"/>
      <c r="M1043" s="456"/>
      <c r="N1043" s="456" t="s">
        <v>2993</v>
      </c>
      <c r="O1043" s="699" t="s">
        <v>3332</v>
      </c>
      <c r="P1043" s="456"/>
      <c r="Q1043" s="456"/>
      <c r="R1043" s="456">
        <v>5</v>
      </c>
      <c r="S1043" s="456"/>
      <c r="T1043" s="456" t="s">
        <v>3834</v>
      </c>
      <c r="U1043" s="702"/>
    </row>
    <row r="1044" spans="1:21" ht="76.5" x14ac:dyDescent="0.2">
      <c r="A1044" s="699" t="s">
        <v>3507</v>
      </c>
      <c r="B1044" s="702"/>
      <c r="C1044" s="456">
        <v>150</v>
      </c>
      <c r="D1044" s="456" t="s">
        <v>103</v>
      </c>
      <c r="E1044" s="456" t="s">
        <v>3532</v>
      </c>
      <c r="F1044" s="702" t="s">
        <v>3339</v>
      </c>
      <c r="G1044" s="702" t="s">
        <v>3528</v>
      </c>
      <c r="H1044" s="702"/>
      <c r="I1044" s="703" t="s">
        <v>1024</v>
      </c>
      <c r="J1044" s="702"/>
      <c r="K1044" s="702" t="s">
        <v>3533</v>
      </c>
      <c r="L1044" s="702"/>
      <c r="M1044" s="456"/>
      <c r="N1044" s="456">
        <v>0</v>
      </c>
      <c r="O1044" s="699" t="s">
        <v>3332</v>
      </c>
      <c r="P1044" s="456">
        <v>0</v>
      </c>
      <c r="Q1044" s="456"/>
      <c r="R1044" s="456">
        <v>230</v>
      </c>
      <c r="S1044" s="456"/>
      <c r="T1044" s="456" t="s">
        <v>3834</v>
      </c>
      <c r="U1044" s="702"/>
    </row>
    <row r="1045" spans="1:21" ht="280.5" x14ac:dyDescent="0.2">
      <c r="A1045" s="699" t="s">
        <v>3507</v>
      </c>
      <c r="B1045" s="702"/>
      <c r="C1045" s="456">
        <v>150</v>
      </c>
      <c r="D1045" s="456" t="s">
        <v>103</v>
      </c>
      <c r="E1045" s="456" t="s">
        <v>3534</v>
      </c>
      <c r="F1045" s="702" t="s">
        <v>3328</v>
      </c>
      <c r="G1045" s="702"/>
      <c r="H1045" s="702"/>
      <c r="I1045" s="703" t="s">
        <v>1024</v>
      </c>
      <c r="J1045" s="702"/>
      <c r="K1045" s="702" t="s">
        <v>3535</v>
      </c>
      <c r="L1045" s="702" t="s">
        <v>3517</v>
      </c>
      <c r="M1045" s="456"/>
      <c r="N1045" s="456">
        <v>0</v>
      </c>
      <c r="O1045" s="699" t="s">
        <v>3332</v>
      </c>
      <c r="P1045" s="456">
        <v>0</v>
      </c>
      <c r="Q1045" s="456"/>
      <c r="R1045" s="456">
        <v>3</v>
      </c>
      <c r="S1045" s="456"/>
      <c r="T1045" s="456" t="s">
        <v>3834</v>
      </c>
      <c r="U1045" s="702"/>
    </row>
    <row r="1046" spans="1:21" ht="267.75" x14ac:dyDescent="0.2">
      <c r="A1046" s="699" t="s">
        <v>3507</v>
      </c>
      <c r="B1046" s="702"/>
      <c r="C1046" s="456">
        <v>150</v>
      </c>
      <c r="D1046" s="456" t="s">
        <v>103</v>
      </c>
      <c r="E1046" s="456" t="s">
        <v>3536</v>
      </c>
      <c r="F1046" s="702" t="s">
        <v>3328</v>
      </c>
      <c r="G1046" s="702" t="s">
        <v>3499</v>
      </c>
      <c r="H1046" s="702"/>
      <c r="I1046" s="703" t="s">
        <v>1024</v>
      </c>
      <c r="J1046" s="702"/>
      <c r="K1046" s="702" t="s">
        <v>3537</v>
      </c>
      <c r="L1046" s="702" t="s">
        <v>3538</v>
      </c>
      <c r="M1046" s="456"/>
      <c r="N1046" s="456" t="s">
        <v>2993</v>
      </c>
      <c r="O1046" s="699" t="s">
        <v>3332</v>
      </c>
      <c r="P1046" s="456"/>
      <c r="Q1046" s="456"/>
      <c r="R1046" s="456">
        <v>20</v>
      </c>
      <c r="S1046" s="456"/>
      <c r="T1046" s="456" t="s">
        <v>3834</v>
      </c>
      <c r="U1046" s="702"/>
    </row>
    <row r="1047" spans="1:21" ht="89.25" x14ac:dyDescent="0.2">
      <c r="A1047" s="699" t="s">
        <v>3496</v>
      </c>
      <c r="B1047" s="699"/>
      <c r="C1047" s="699">
        <v>154</v>
      </c>
      <c r="D1047" s="699" t="s">
        <v>96</v>
      </c>
      <c r="E1047" s="409" t="s">
        <v>3539</v>
      </c>
      <c r="F1047" s="699" t="s">
        <v>3328</v>
      </c>
      <c r="G1047" s="699" t="s">
        <v>3499</v>
      </c>
      <c r="H1047" s="699"/>
      <c r="I1047" s="699" t="s">
        <v>449</v>
      </c>
      <c r="J1047" s="699"/>
      <c r="K1047" s="699" t="s">
        <v>3540</v>
      </c>
      <c r="L1047" s="699"/>
      <c r="M1047" s="699"/>
      <c r="N1047" s="699">
        <v>0</v>
      </c>
      <c r="O1047" s="699" t="s">
        <v>3332</v>
      </c>
      <c r="P1047" s="699">
        <v>0</v>
      </c>
      <c r="Q1047" s="699"/>
      <c r="R1047" s="699">
        <v>15</v>
      </c>
      <c r="S1047" s="456"/>
      <c r="T1047" s="699" t="s">
        <v>3834</v>
      </c>
      <c r="U1047" s="699"/>
    </row>
    <row r="1048" spans="1:21" ht="89.25" x14ac:dyDescent="0.2">
      <c r="A1048" s="699" t="s">
        <v>3496</v>
      </c>
      <c r="B1048" s="699"/>
      <c r="C1048" s="699">
        <v>154</v>
      </c>
      <c r="D1048" s="699" t="s">
        <v>96</v>
      </c>
      <c r="E1048" s="409" t="s">
        <v>3541</v>
      </c>
      <c r="F1048" s="699" t="s">
        <v>3328</v>
      </c>
      <c r="G1048" s="699" t="s">
        <v>3499</v>
      </c>
      <c r="H1048" s="699"/>
      <c r="I1048" s="699" t="s">
        <v>449</v>
      </c>
      <c r="J1048" s="699"/>
      <c r="K1048" s="699" t="s">
        <v>3542</v>
      </c>
      <c r="L1048" s="699"/>
      <c r="M1048" s="699"/>
      <c r="N1048" s="699">
        <v>0</v>
      </c>
      <c r="O1048" s="699" t="s">
        <v>3332</v>
      </c>
      <c r="P1048" s="699">
        <v>0</v>
      </c>
      <c r="Q1048" s="699"/>
      <c r="R1048" s="699">
        <v>5</v>
      </c>
      <c r="S1048" s="456"/>
      <c r="T1048" s="699" t="s">
        <v>3834</v>
      </c>
      <c r="U1048" s="699"/>
    </row>
    <row r="1049" spans="1:21" ht="89.25" x14ac:dyDescent="0.2">
      <c r="A1049" s="699" t="s">
        <v>3496</v>
      </c>
      <c r="B1049" s="699"/>
      <c r="C1049" s="699">
        <v>154</v>
      </c>
      <c r="D1049" s="699" t="s">
        <v>96</v>
      </c>
      <c r="E1049" s="409" t="s">
        <v>3543</v>
      </c>
      <c r="F1049" s="699" t="s">
        <v>3328</v>
      </c>
      <c r="G1049" s="699" t="s">
        <v>343</v>
      </c>
      <c r="H1049" s="699"/>
      <c r="I1049" s="699" t="s">
        <v>449</v>
      </c>
      <c r="J1049" s="699"/>
      <c r="K1049" s="699" t="s">
        <v>3504</v>
      </c>
      <c r="L1049" s="699"/>
      <c r="M1049" s="699"/>
      <c r="N1049" s="699">
        <v>0</v>
      </c>
      <c r="O1049" s="699" t="s">
        <v>3332</v>
      </c>
      <c r="P1049" s="699">
        <v>0</v>
      </c>
      <c r="Q1049" s="699"/>
      <c r="R1049" s="699">
        <v>15</v>
      </c>
      <c r="S1049" s="456"/>
      <c r="T1049" s="699" t="s">
        <v>3834</v>
      </c>
      <c r="U1049" s="699"/>
    </row>
    <row r="1050" spans="1:21" ht="89.25" x14ac:dyDescent="0.2">
      <c r="A1050" s="699" t="s">
        <v>3496</v>
      </c>
      <c r="B1050" s="699"/>
      <c r="C1050" s="699">
        <v>154</v>
      </c>
      <c r="D1050" s="699" t="s">
        <v>96</v>
      </c>
      <c r="E1050" s="409" t="s">
        <v>3544</v>
      </c>
      <c r="F1050" s="699" t="s">
        <v>3328</v>
      </c>
      <c r="G1050" s="699" t="s">
        <v>343</v>
      </c>
      <c r="H1050" s="699"/>
      <c r="I1050" s="699" t="s">
        <v>449</v>
      </c>
      <c r="J1050" s="699"/>
      <c r="K1050" s="699" t="s">
        <v>3506</v>
      </c>
      <c r="L1050" s="699"/>
      <c r="M1050" s="699"/>
      <c r="N1050" s="699">
        <v>0</v>
      </c>
      <c r="O1050" s="699" t="s">
        <v>3332</v>
      </c>
      <c r="P1050" s="699">
        <v>0</v>
      </c>
      <c r="Q1050" s="699"/>
      <c r="R1050" s="699">
        <v>15</v>
      </c>
      <c r="S1050" s="456"/>
      <c r="T1050" s="699" t="s">
        <v>3834</v>
      </c>
      <c r="U1050" s="699"/>
    </row>
    <row r="1051" spans="1:21" ht="89.25" x14ac:dyDescent="0.2">
      <c r="A1051" s="699" t="s">
        <v>3496</v>
      </c>
      <c r="B1051" s="699"/>
      <c r="C1051" s="699">
        <v>154</v>
      </c>
      <c r="D1051" s="699" t="s">
        <v>96</v>
      </c>
      <c r="E1051" s="409" t="s">
        <v>3545</v>
      </c>
      <c r="F1051" s="699" t="s">
        <v>3328</v>
      </c>
      <c r="G1051" s="699" t="s">
        <v>3475</v>
      </c>
      <c r="H1051" s="699"/>
      <c r="I1051" s="699" t="s">
        <v>449</v>
      </c>
      <c r="J1051" s="699"/>
      <c r="K1051" s="699" t="s">
        <v>3546</v>
      </c>
      <c r="L1051" s="699"/>
      <c r="M1051" s="699"/>
      <c r="N1051" s="699">
        <v>0</v>
      </c>
      <c r="O1051" s="699" t="s">
        <v>3332</v>
      </c>
      <c r="P1051" s="699">
        <v>0</v>
      </c>
      <c r="Q1051" s="699"/>
      <c r="R1051" s="699">
        <v>15</v>
      </c>
      <c r="S1051" s="456"/>
      <c r="T1051" s="699" t="s">
        <v>3834</v>
      </c>
      <c r="U1051" s="699"/>
    </row>
    <row r="1052" spans="1:21" ht="89.25" x14ac:dyDescent="0.2">
      <c r="A1052" s="699" t="s">
        <v>3496</v>
      </c>
      <c r="B1052" s="699"/>
      <c r="C1052" s="699">
        <v>154</v>
      </c>
      <c r="D1052" s="699" t="s">
        <v>96</v>
      </c>
      <c r="E1052" s="409" t="s">
        <v>3547</v>
      </c>
      <c r="F1052" s="699" t="s">
        <v>3328</v>
      </c>
      <c r="G1052" s="699" t="s">
        <v>3475</v>
      </c>
      <c r="H1052" s="699"/>
      <c r="I1052" s="699" t="s">
        <v>449</v>
      </c>
      <c r="J1052" s="699"/>
      <c r="K1052" s="699" t="s">
        <v>3548</v>
      </c>
      <c r="L1052" s="699"/>
      <c r="M1052" s="699"/>
      <c r="N1052" s="699">
        <v>0</v>
      </c>
      <c r="O1052" s="699" t="s">
        <v>3332</v>
      </c>
      <c r="P1052" s="699">
        <v>0</v>
      </c>
      <c r="Q1052" s="699"/>
      <c r="R1052" s="699">
        <v>15</v>
      </c>
      <c r="S1052" s="456"/>
      <c r="T1052" s="699" t="s">
        <v>3834</v>
      </c>
      <c r="U1052" s="699"/>
    </row>
    <row r="1053" spans="1:21" ht="89.25" x14ac:dyDescent="0.2">
      <c r="A1053" s="699" t="s">
        <v>3496</v>
      </c>
      <c r="B1053" s="699"/>
      <c r="C1053" s="699">
        <v>154</v>
      </c>
      <c r="D1053" s="699" t="s">
        <v>96</v>
      </c>
      <c r="E1053" s="409" t="s">
        <v>3549</v>
      </c>
      <c r="F1053" s="699" t="s">
        <v>3328</v>
      </c>
      <c r="G1053" s="699" t="s">
        <v>1653</v>
      </c>
      <c r="H1053" s="699"/>
      <c r="I1053" s="699" t="s">
        <v>449</v>
      </c>
      <c r="J1053" s="699"/>
      <c r="K1053" s="699" t="s">
        <v>3550</v>
      </c>
      <c r="L1053" s="699"/>
      <c r="M1053" s="699"/>
      <c r="N1053" s="699">
        <v>0</v>
      </c>
      <c r="O1053" s="699" t="s">
        <v>3332</v>
      </c>
      <c r="P1053" s="699">
        <v>0</v>
      </c>
      <c r="Q1053" s="699"/>
      <c r="R1053" s="699">
        <v>5</v>
      </c>
      <c r="S1053" s="456"/>
      <c r="T1053" s="699" t="s">
        <v>3834</v>
      </c>
      <c r="U1053" s="699"/>
    </row>
    <row r="1054" spans="1:21" ht="216.75" x14ac:dyDescent="0.2">
      <c r="A1054" s="699" t="s">
        <v>3551</v>
      </c>
      <c r="B1054" s="699"/>
      <c r="C1054" s="699">
        <v>155</v>
      </c>
      <c r="D1054" s="699" t="s">
        <v>92</v>
      </c>
      <c r="E1054" s="409" t="s">
        <v>3552</v>
      </c>
      <c r="F1054" s="699" t="s">
        <v>3328</v>
      </c>
      <c r="G1054" s="699"/>
      <c r="H1054" s="699"/>
      <c r="I1054" s="699" t="s">
        <v>419</v>
      </c>
      <c r="J1054" s="699"/>
      <c r="K1054" s="699" t="s">
        <v>3553</v>
      </c>
      <c r="L1054" s="699"/>
      <c r="M1054" s="699"/>
      <c r="N1054" s="699">
        <v>0</v>
      </c>
      <c r="O1054" s="699" t="s">
        <v>3332</v>
      </c>
      <c r="P1054" s="699">
        <v>0</v>
      </c>
      <c r="Q1054" s="699"/>
      <c r="R1054" s="762">
        <v>0</v>
      </c>
      <c r="S1054" s="456"/>
      <c r="T1054" s="699" t="s">
        <v>3834</v>
      </c>
      <c r="U1054" s="699"/>
    </row>
    <row r="1055" spans="1:21" ht="409.5" x14ac:dyDescent="0.2">
      <c r="A1055" s="699" t="s">
        <v>3551</v>
      </c>
      <c r="B1055" s="699"/>
      <c r="C1055" s="699">
        <v>155</v>
      </c>
      <c r="D1055" s="699" t="s">
        <v>92</v>
      </c>
      <c r="E1055" s="409" t="s">
        <v>3554</v>
      </c>
      <c r="F1055" s="699" t="s">
        <v>3328</v>
      </c>
      <c r="G1055" s="699"/>
      <c r="H1055" s="699"/>
      <c r="I1055" s="699" t="s">
        <v>426</v>
      </c>
      <c r="J1055" s="699"/>
      <c r="K1055" s="699" t="s">
        <v>3555</v>
      </c>
      <c r="L1055" s="699"/>
      <c r="M1055" s="699"/>
      <c r="N1055" s="699">
        <v>0</v>
      </c>
      <c r="O1055" s="699" t="s">
        <v>3332</v>
      </c>
      <c r="P1055" s="699">
        <v>0</v>
      </c>
      <c r="Q1055" s="699"/>
      <c r="R1055" s="762">
        <v>0</v>
      </c>
      <c r="S1055" s="456"/>
      <c r="T1055" s="700" t="s">
        <v>4006</v>
      </c>
      <c r="U1055" s="699"/>
    </row>
    <row r="1056" spans="1:21" ht="280.5" x14ac:dyDescent="0.2">
      <c r="A1056" s="699" t="s">
        <v>3551</v>
      </c>
      <c r="B1056" s="699"/>
      <c r="C1056" s="699">
        <v>155</v>
      </c>
      <c r="D1056" s="699" t="s">
        <v>92</v>
      </c>
      <c r="E1056" s="409" t="s">
        <v>3556</v>
      </c>
      <c r="F1056" s="699" t="s">
        <v>3328</v>
      </c>
      <c r="G1056" s="699"/>
      <c r="H1056" s="699"/>
      <c r="I1056" s="699" t="s">
        <v>426</v>
      </c>
      <c r="J1056" s="699"/>
      <c r="K1056" s="699" t="s">
        <v>3557</v>
      </c>
      <c r="L1056" s="699"/>
      <c r="M1056" s="699"/>
      <c r="N1056" s="699" t="s">
        <v>2993</v>
      </c>
      <c r="O1056" s="699" t="s">
        <v>3332</v>
      </c>
      <c r="P1056" s="699"/>
      <c r="Q1056" s="699"/>
      <c r="R1056" s="762">
        <v>0</v>
      </c>
      <c r="S1056" s="456"/>
      <c r="T1056" s="762">
        <v>0</v>
      </c>
      <c r="U1056" s="699"/>
    </row>
    <row r="1057" spans="1:21" ht="165.75" x14ac:dyDescent="0.2">
      <c r="A1057" s="699" t="s">
        <v>3551</v>
      </c>
      <c r="B1057" s="699"/>
      <c r="C1057" s="699">
        <v>155</v>
      </c>
      <c r="D1057" s="699" t="s">
        <v>92</v>
      </c>
      <c r="E1057" s="409" t="s">
        <v>3558</v>
      </c>
      <c r="F1057" s="699" t="s">
        <v>3328</v>
      </c>
      <c r="G1057" s="699"/>
      <c r="H1057" s="699"/>
      <c r="I1057" s="699" t="s">
        <v>426</v>
      </c>
      <c r="J1057" s="699"/>
      <c r="K1057" s="699" t="s">
        <v>3559</v>
      </c>
      <c r="L1057" s="699"/>
      <c r="M1057" s="699"/>
      <c r="N1057" s="699">
        <v>0</v>
      </c>
      <c r="O1057" s="699" t="s">
        <v>3332</v>
      </c>
      <c r="P1057" s="699">
        <v>0</v>
      </c>
      <c r="Q1057" s="699"/>
      <c r="R1057" s="762">
        <v>0</v>
      </c>
      <c r="S1057" s="456"/>
      <c r="T1057" s="762">
        <v>0</v>
      </c>
      <c r="U1057" s="699"/>
    </row>
    <row r="1058" spans="1:21" ht="153" x14ac:dyDescent="0.2">
      <c r="A1058" s="699" t="s">
        <v>3551</v>
      </c>
      <c r="B1058" s="699"/>
      <c r="C1058" s="699">
        <v>155</v>
      </c>
      <c r="D1058" s="699" t="s">
        <v>92</v>
      </c>
      <c r="E1058" s="409" t="s">
        <v>3560</v>
      </c>
      <c r="F1058" s="699" t="s">
        <v>3328</v>
      </c>
      <c r="G1058" s="699"/>
      <c r="H1058" s="699"/>
      <c r="I1058" s="699" t="s">
        <v>426</v>
      </c>
      <c r="J1058" s="699"/>
      <c r="K1058" s="699" t="s">
        <v>3561</v>
      </c>
      <c r="L1058" s="699"/>
      <c r="M1058" s="699"/>
      <c r="N1058" s="699">
        <v>0</v>
      </c>
      <c r="O1058" s="699" t="s">
        <v>3332</v>
      </c>
      <c r="P1058" s="699">
        <v>0</v>
      </c>
      <c r="Q1058" s="699"/>
      <c r="R1058" s="762">
        <v>0</v>
      </c>
      <c r="S1058" s="456"/>
      <c r="T1058" s="762">
        <v>0</v>
      </c>
      <c r="U1058" s="699"/>
    </row>
    <row r="1059" spans="1:21" ht="127.5" x14ac:dyDescent="0.2">
      <c r="A1059" s="699" t="s">
        <v>3551</v>
      </c>
      <c r="B1059" s="699"/>
      <c r="C1059" s="699">
        <v>155</v>
      </c>
      <c r="D1059" s="699" t="s">
        <v>92</v>
      </c>
      <c r="E1059" s="409" t="s">
        <v>3562</v>
      </c>
      <c r="F1059" s="699" t="s">
        <v>3328</v>
      </c>
      <c r="G1059" s="699"/>
      <c r="H1059" s="699"/>
      <c r="I1059" s="699" t="s">
        <v>426</v>
      </c>
      <c r="J1059" s="699"/>
      <c r="K1059" s="699" t="s">
        <v>3563</v>
      </c>
      <c r="L1059" s="699"/>
      <c r="M1059" s="699"/>
      <c r="N1059" s="699">
        <v>0</v>
      </c>
      <c r="O1059" s="699" t="s">
        <v>3332</v>
      </c>
      <c r="P1059" s="699">
        <v>0</v>
      </c>
      <c r="Q1059" s="699"/>
      <c r="R1059" s="762">
        <v>0</v>
      </c>
      <c r="S1059" s="456"/>
      <c r="T1059" s="762">
        <v>0</v>
      </c>
      <c r="U1059" s="699"/>
    </row>
    <row r="1060" spans="1:21" ht="306" x14ac:dyDescent="0.2">
      <c r="A1060" s="700" t="s">
        <v>3564</v>
      </c>
      <c r="B1060" s="699"/>
      <c r="C1060" s="699">
        <v>155</v>
      </c>
      <c r="D1060" s="699" t="s">
        <v>92</v>
      </c>
      <c r="E1060" s="409" t="s">
        <v>3565</v>
      </c>
      <c r="F1060" s="699" t="s">
        <v>3328</v>
      </c>
      <c r="G1060" s="699"/>
      <c r="H1060" s="699"/>
      <c r="I1060" s="699" t="s">
        <v>426</v>
      </c>
      <c r="J1060" s="699"/>
      <c r="K1060" s="699" t="s">
        <v>3566</v>
      </c>
      <c r="L1060" s="699"/>
      <c r="M1060" s="699"/>
      <c r="N1060" s="699">
        <v>0</v>
      </c>
      <c r="O1060" s="699" t="s">
        <v>3332</v>
      </c>
      <c r="P1060" s="699">
        <v>0</v>
      </c>
      <c r="Q1060" s="699"/>
      <c r="R1060" s="762">
        <v>0</v>
      </c>
      <c r="S1060" s="456"/>
      <c r="T1060" s="762">
        <v>0</v>
      </c>
      <c r="U1060" s="699"/>
    </row>
    <row r="1061" spans="1:21" ht="229.5" x14ac:dyDescent="0.2">
      <c r="A1061" s="700" t="s">
        <v>3564</v>
      </c>
      <c r="B1061" s="699"/>
      <c r="C1061" s="699">
        <v>155</v>
      </c>
      <c r="D1061" s="699" t="s">
        <v>92</v>
      </c>
      <c r="E1061" s="409" t="s">
        <v>3567</v>
      </c>
      <c r="F1061" s="699" t="s">
        <v>3328</v>
      </c>
      <c r="G1061" s="699"/>
      <c r="H1061" s="699"/>
      <c r="I1061" s="699" t="s">
        <v>426</v>
      </c>
      <c r="J1061" s="699"/>
      <c r="K1061" s="699" t="s">
        <v>3568</v>
      </c>
      <c r="L1061" s="699"/>
      <c r="M1061" s="699"/>
      <c r="N1061" s="699">
        <v>0</v>
      </c>
      <c r="O1061" s="699" t="s">
        <v>3332</v>
      </c>
      <c r="P1061" s="699">
        <v>0</v>
      </c>
      <c r="Q1061" s="699"/>
      <c r="R1061" s="762">
        <v>0</v>
      </c>
      <c r="S1061" s="456"/>
      <c r="T1061" s="762">
        <v>0</v>
      </c>
      <c r="U1061" s="699"/>
    </row>
    <row r="1062" spans="1:21" ht="267.75" x14ac:dyDescent="0.2">
      <c r="A1062" s="699" t="s">
        <v>3569</v>
      </c>
      <c r="B1062" s="699"/>
      <c r="C1062" s="699">
        <v>157</v>
      </c>
      <c r="D1062" s="699" t="s">
        <v>97</v>
      </c>
      <c r="E1062" s="564" t="s">
        <v>3570</v>
      </c>
      <c r="F1062" s="699" t="s">
        <v>3328</v>
      </c>
      <c r="G1062" s="699" t="s">
        <v>2099</v>
      </c>
      <c r="H1062" s="699"/>
      <c r="I1062" s="699" t="s">
        <v>374</v>
      </c>
      <c r="J1062" s="699"/>
      <c r="K1062" s="699" t="s">
        <v>3571</v>
      </c>
      <c r="L1062" s="699" t="s">
        <v>3572</v>
      </c>
      <c r="M1062" s="699"/>
      <c r="N1062" s="699">
        <v>0</v>
      </c>
      <c r="O1062" s="699" t="s">
        <v>3332</v>
      </c>
      <c r="P1062" s="699">
        <v>0</v>
      </c>
      <c r="Q1062" s="699"/>
      <c r="R1062" s="699">
        <v>100</v>
      </c>
      <c r="S1062" s="699"/>
      <c r="T1062" s="699" t="s">
        <v>3834</v>
      </c>
      <c r="U1062" s="699"/>
    </row>
    <row r="1063" spans="1:21" ht="76.5" x14ac:dyDescent="0.2">
      <c r="A1063" s="699" t="s">
        <v>3569</v>
      </c>
      <c r="B1063" s="699"/>
      <c r="C1063" s="699">
        <v>157</v>
      </c>
      <c r="D1063" s="699" t="s">
        <v>97</v>
      </c>
      <c r="E1063" s="409" t="s">
        <v>3573</v>
      </c>
      <c r="F1063" s="699"/>
      <c r="G1063" s="699" t="s">
        <v>1408</v>
      </c>
      <c r="H1063" s="699"/>
      <c r="I1063" s="699" t="s">
        <v>394</v>
      </c>
      <c r="J1063" s="699"/>
      <c r="K1063" s="699" t="s">
        <v>3574</v>
      </c>
      <c r="L1063" s="699"/>
      <c r="M1063" s="699"/>
      <c r="N1063" s="699">
        <v>0</v>
      </c>
      <c r="O1063" s="699" t="s">
        <v>3332</v>
      </c>
      <c r="P1063" s="699">
        <v>0</v>
      </c>
      <c r="Q1063" s="699"/>
      <c r="R1063" s="699">
        <v>2000</v>
      </c>
      <c r="S1063" s="699"/>
      <c r="T1063" s="699" t="s">
        <v>4011</v>
      </c>
      <c r="U1063" s="699"/>
    </row>
    <row r="1064" spans="1:21" ht="89.25" x14ac:dyDescent="0.2">
      <c r="A1064" s="699" t="s">
        <v>3569</v>
      </c>
      <c r="B1064" s="699"/>
      <c r="C1064" s="699">
        <v>157</v>
      </c>
      <c r="D1064" s="699" t="s">
        <v>97</v>
      </c>
      <c r="E1064" s="704" t="s">
        <v>3575</v>
      </c>
      <c r="F1064" s="699" t="s">
        <v>3328</v>
      </c>
      <c r="G1064" s="699" t="s">
        <v>3475</v>
      </c>
      <c r="H1064" s="699"/>
      <c r="I1064" s="699" t="s">
        <v>364</v>
      </c>
      <c r="J1064" s="699"/>
      <c r="K1064" s="699" t="s">
        <v>3576</v>
      </c>
      <c r="L1064" s="699"/>
      <c r="M1064" s="699"/>
      <c r="N1064" s="699">
        <v>0</v>
      </c>
      <c r="O1064" s="699" t="s">
        <v>3332</v>
      </c>
      <c r="P1064" s="699">
        <v>0</v>
      </c>
      <c r="Q1064" s="699"/>
      <c r="R1064" s="699">
        <v>80</v>
      </c>
      <c r="S1064" s="699"/>
      <c r="T1064" s="699" t="s">
        <v>3834</v>
      </c>
      <c r="U1064" s="699"/>
    </row>
    <row r="1065" spans="1:21" ht="280.5" x14ac:dyDescent="0.2">
      <c r="A1065" s="699" t="s">
        <v>3569</v>
      </c>
      <c r="B1065" s="699"/>
      <c r="C1065" s="699">
        <v>157</v>
      </c>
      <c r="D1065" s="699" t="s">
        <v>97</v>
      </c>
      <c r="E1065" s="409" t="s">
        <v>3577</v>
      </c>
      <c r="F1065" s="699" t="s">
        <v>3328</v>
      </c>
      <c r="G1065" s="699" t="s">
        <v>2099</v>
      </c>
      <c r="H1065" s="699"/>
      <c r="I1065" s="699" t="s">
        <v>449</v>
      </c>
      <c r="J1065" s="699"/>
      <c r="K1065" s="699" t="s">
        <v>3578</v>
      </c>
      <c r="L1065" s="699" t="s">
        <v>3336</v>
      </c>
      <c r="M1065" s="699"/>
      <c r="N1065" s="699">
        <v>0</v>
      </c>
      <c r="O1065" s="699" t="s">
        <v>3332</v>
      </c>
      <c r="P1065" s="699">
        <v>0</v>
      </c>
      <c r="Q1065" s="699"/>
      <c r="R1065" s="699">
        <v>16</v>
      </c>
      <c r="S1065" s="699"/>
      <c r="T1065" s="699" t="s">
        <v>3834</v>
      </c>
      <c r="U1065" s="699"/>
    </row>
    <row r="1066" spans="1:21" ht="140.25" x14ac:dyDescent="0.2">
      <c r="A1066" s="699" t="s">
        <v>3569</v>
      </c>
      <c r="B1066" s="699"/>
      <c r="C1066" s="699">
        <v>157</v>
      </c>
      <c r="D1066" s="699" t="s">
        <v>97</v>
      </c>
      <c r="E1066" s="564" t="s">
        <v>3579</v>
      </c>
      <c r="F1066" s="699" t="s">
        <v>3328</v>
      </c>
      <c r="G1066" s="699" t="s">
        <v>2099</v>
      </c>
      <c r="H1066" s="699"/>
      <c r="I1066" s="699" t="s">
        <v>374</v>
      </c>
      <c r="J1066" s="699"/>
      <c r="K1066" s="699" t="s">
        <v>3580</v>
      </c>
      <c r="L1066" s="699" t="s">
        <v>3581</v>
      </c>
      <c r="M1066" s="699"/>
      <c r="N1066" s="699">
        <v>0</v>
      </c>
      <c r="O1066" s="699" t="s">
        <v>3332</v>
      </c>
      <c r="P1066" s="699">
        <v>0</v>
      </c>
      <c r="Q1066" s="699"/>
      <c r="R1066" s="699">
        <v>100</v>
      </c>
      <c r="S1066" s="699"/>
      <c r="T1066" s="699" t="s">
        <v>3834</v>
      </c>
      <c r="U1066" s="699"/>
    </row>
    <row r="1067" spans="1:21" ht="89.25" x14ac:dyDescent="0.2">
      <c r="A1067" s="699" t="s">
        <v>3569</v>
      </c>
      <c r="B1067" s="699"/>
      <c r="C1067" s="699">
        <v>157</v>
      </c>
      <c r="D1067" s="699" t="s">
        <v>97</v>
      </c>
      <c r="E1067" s="409" t="s">
        <v>3582</v>
      </c>
      <c r="F1067" s="699" t="s">
        <v>3328</v>
      </c>
      <c r="G1067" s="699" t="s">
        <v>3499</v>
      </c>
      <c r="H1067" s="699"/>
      <c r="I1067" s="699" t="s">
        <v>449</v>
      </c>
      <c r="J1067" s="699"/>
      <c r="K1067" s="699" t="s">
        <v>3583</v>
      </c>
      <c r="L1067" s="699"/>
      <c r="M1067" s="699"/>
      <c r="N1067" s="699">
        <v>0</v>
      </c>
      <c r="O1067" s="699" t="s">
        <v>3332</v>
      </c>
      <c r="P1067" s="699">
        <v>0</v>
      </c>
      <c r="Q1067" s="699"/>
      <c r="R1067" s="699">
        <v>50</v>
      </c>
      <c r="S1067" s="699"/>
      <c r="T1067" s="699" t="s">
        <v>3834</v>
      </c>
      <c r="U1067" s="699"/>
    </row>
    <row r="1068" spans="1:21" ht="89.25" x14ac:dyDescent="0.2">
      <c r="A1068" s="699" t="s">
        <v>3569</v>
      </c>
      <c r="B1068" s="699"/>
      <c r="C1068" s="699">
        <v>157</v>
      </c>
      <c r="D1068" s="699" t="s">
        <v>97</v>
      </c>
      <c r="E1068" s="409" t="s">
        <v>3584</v>
      </c>
      <c r="F1068" s="699" t="s">
        <v>3328</v>
      </c>
      <c r="G1068" s="699" t="s">
        <v>343</v>
      </c>
      <c r="H1068" s="699"/>
      <c r="I1068" s="699" t="s">
        <v>364</v>
      </c>
      <c r="J1068" s="699"/>
      <c r="K1068" s="699" t="s">
        <v>3585</v>
      </c>
      <c r="L1068" s="699"/>
      <c r="M1068" s="699"/>
      <c r="N1068" s="699">
        <v>0</v>
      </c>
      <c r="O1068" s="699" t="s">
        <v>3332</v>
      </c>
      <c r="P1068" s="699">
        <v>0</v>
      </c>
      <c r="Q1068" s="699"/>
      <c r="R1068" s="699">
        <v>60</v>
      </c>
      <c r="S1068" s="699"/>
      <c r="T1068" s="699" t="s">
        <v>3834</v>
      </c>
      <c r="U1068" s="699"/>
    </row>
    <row r="1069" spans="1:21" ht="89.25" x14ac:dyDescent="0.2">
      <c r="A1069" s="699" t="s">
        <v>3569</v>
      </c>
      <c r="B1069" s="702"/>
      <c r="C1069" s="699">
        <v>157</v>
      </c>
      <c r="D1069" s="699" t="s">
        <v>97</v>
      </c>
      <c r="E1069" s="409" t="s">
        <v>3586</v>
      </c>
      <c r="F1069" s="702" t="s">
        <v>3328</v>
      </c>
      <c r="G1069" s="702" t="s">
        <v>1857</v>
      </c>
      <c r="H1069" s="702"/>
      <c r="I1069" s="699" t="s">
        <v>449</v>
      </c>
      <c r="J1069" s="702"/>
      <c r="K1069" s="702" t="s">
        <v>3587</v>
      </c>
      <c r="L1069" s="702"/>
      <c r="M1069" s="456"/>
      <c r="N1069" s="456">
        <v>0</v>
      </c>
      <c r="O1069" s="699" t="s">
        <v>3332</v>
      </c>
      <c r="P1069" s="456">
        <v>0</v>
      </c>
      <c r="Q1069" s="456"/>
      <c r="R1069" s="456">
        <v>25</v>
      </c>
      <c r="S1069" s="456"/>
      <c r="T1069" s="456" t="s">
        <v>3834</v>
      </c>
      <c r="U1069" s="702"/>
    </row>
    <row r="1070" spans="1:21" ht="89.25" x14ac:dyDescent="0.2">
      <c r="A1070" s="699" t="s">
        <v>3569</v>
      </c>
      <c r="B1070" s="702"/>
      <c r="C1070" s="699">
        <v>157</v>
      </c>
      <c r="D1070" s="699" t="s">
        <v>97</v>
      </c>
      <c r="E1070" s="409" t="s">
        <v>3588</v>
      </c>
      <c r="F1070" s="702" t="s">
        <v>3328</v>
      </c>
      <c r="G1070" s="702" t="s">
        <v>1859</v>
      </c>
      <c r="H1070" s="702"/>
      <c r="I1070" s="702" t="s">
        <v>665</v>
      </c>
      <c r="J1070" s="702"/>
      <c r="K1070" s="702" t="s">
        <v>3589</v>
      </c>
      <c r="L1070" s="702"/>
      <c r="M1070" s="456"/>
      <c r="N1070" s="456">
        <v>0</v>
      </c>
      <c r="O1070" s="699" t="s">
        <v>3332</v>
      </c>
      <c r="P1070" s="456">
        <v>0</v>
      </c>
      <c r="Q1070" s="456"/>
      <c r="R1070" s="456">
        <v>60</v>
      </c>
      <c r="S1070" s="456"/>
      <c r="T1070" s="456" t="s">
        <v>3834</v>
      </c>
      <c r="U1070" s="702"/>
    </row>
    <row r="1071" spans="1:21" ht="89.25" x14ac:dyDescent="0.2">
      <c r="A1071" s="699" t="s">
        <v>3569</v>
      </c>
      <c r="B1071" s="699"/>
      <c r="C1071" s="699">
        <v>157</v>
      </c>
      <c r="D1071" s="699" t="s">
        <v>97</v>
      </c>
      <c r="E1071" s="456" t="s">
        <v>3590</v>
      </c>
      <c r="F1071" s="699" t="s">
        <v>3328</v>
      </c>
      <c r="G1071" s="699" t="s">
        <v>1653</v>
      </c>
      <c r="H1071" s="699"/>
      <c r="I1071" s="699" t="s">
        <v>665</v>
      </c>
      <c r="J1071" s="699"/>
      <c r="K1071" s="699" t="s">
        <v>3591</v>
      </c>
      <c r="L1071" s="699"/>
      <c r="M1071" s="699"/>
      <c r="N1071" s="699">
        <v>0</v>
      </c>
      <c r="O1071" s="699" t="s">
        <v>3332</v>
      </c>
      <c r="P1071" s="699">
        <v>0</v>
      </c>
      <c r="Q1071" s="699"/>
      <c r="R1071" s="699">
        <v>30</v>
      </c>
      <c r="S1071" s="699"/>
      <c r="T1071" s="699" t="s">
        <v>3834</v>
      </c>
      <c r="U1071" s="699"/>
    </row>
    <row r="1072" spans="1:21" ht="89.25" x14ac:dyDescent="0.2">
      <c r="A1072" s="699" t="s">
        <v>3569</v>
      </c>
      <c r="B1072" s="702"/>
      <c r="C1072" s="699">
        <v>157</v>
      </c>
      <c r="D1072" s="699" t="s">
        <v>97</v>
      </c>
      <c r="E1072" s="409" t="s">
        <v>3592</v>
      </c>
      <c r="F1072" s="702" t="s">
        <v>3328</v>
      </c>
      <c r="G1072" s="702" t="s">
        <v>2102</v>
      </c>
      <c r="H1072" s="702"/>
      <c r="I1072" s="702" t="s">
        <v>389</v>
      </c>
      <c r="J1072" s="702"/>
      <c r="K1072" s="702" t="s">
        <v>3593</v>
      </c>
      <c r="L1072" s="702"/>
      <c r="M1072" s="456"/>
      <c r="N1072" s="456">
        <v>0</v>
      </c>
      <c r="O1072" s="699" t="s">
        <v>3332</v>
      </c>
      <c r="P1072" s="456">
        <v>0</v>
      </c>
      <c r="Q1072" s="456"/>
      <c r="R1072" s="456">
        <v>6</v>
      </c>
      <c r="S1072" s="456"/>
      <c r="T1072" s="456" t="s">
        <v>3834</v>
      </c>
      <c r="U1072" s="702"/>
    </row>
    <row r="1073" spans="1:21" ht="344.25" x14ac:dyDescent="0.2">
      <c r="A1073" s="699" t="s">
        <v>3594</v>
      </c>
      <c r="B1073" s="699"/>
      <c r="C1073" s="699">
        <v>158</v>
      </c>
      <c r="D1073" s="699" t="s">
        <v>98</v>
      </c>
      <c r="E1073" s="409" t="s">
        <v>3595</v>
      </c>
      <c r="F1073" s="699" t="s">
        <v>3328</v>
      </c>
      <c r="G1073" s="699"/>
      <c r="H1073" s="699"/>
      <c r="I1073" s="699" t="s">
        <v>426</v>
      </c>
      <c r="J1073" s="699"/>
      <c r="K1073" s="699" t="s">
        <v>3596</v>
      </c>
      <c r="L1073" s="699"/>
      <c r="M1073" s="699"/>
      <c r="N1073" s="699">
        <v>0</v>
      </c>
      <c r="O1073" s="699" t="s">
        <v>3332</v>
      </c>
      <c r="P1073" s="699">
        <v>0</v>
      </c>
      <c r="Q1073" s="699"/>
      <c r="R1073" s="762">
        <v>0</v>
      </c>
      <c r="S1073" s="456"/>
      <c r="T1073" s="762">
        <v>0</v>
      </c>
      <c r="U1073" s="699"/>
    </row>
    <row r="1074" spans="1:21" ht="89.25" x14ac:dyDescent="0.2">
      <c r="A1074" s="699" t="s">
        <v>3597</v>
      </c>
      <c r="B1074" s="699"/>
      <c r="C1074" s="699">
        <v>159</v>
      </c>
      <c r="D1074" s="699" t="s">
        <v>2601</v>
      </c>
      <c r="E1074" s="456" t="s">
        <v>3598</v>
      </c>
      <c r="F1074" s="699" t="s">
        <v>3328</v>
      </c>
      <c r="G1074" s="699"/>
      <c r="H1074" s="699"/>
      <c r="I1074" s="699" t="s">
        <v>426</v>
      </c>
      <c r="J1074" s="699"/>
      <c r="K1074" s="699" t="s">
        <v>3599</v>
      </c>
      <c r="L1074" s="699"/>
      <c r="M1074" s="699"/>
      <c r="N1074" s="699">
        <v>0</v>
      </c>
      <c r="O1074" s="699" t="s">
        <v>3332</v>
      </c>
      <c r="P1074" s="699">
        <v>0</v>
      </c>
      <c r="Q1074" s="699"/>
      <c r="R1074" s="699">
        <v>10</v>
      </c>
      <c r="S1074" s="456"/>
      <c r="T1074" s="699" t="s">
        <v>3834</v>
      </c>
      <c r="U1074" s="699"/>
    </row>
    <row r="1075" spans="1:21" ht="89.25" x14ac:dyDescent="0.2">
      <c r="A1075" s="699" t="s">
        <v>3597</v>
      </c>
      <c r="B1075" s="699"/>
      <c r="C1075" s="699">
        <v>160</v>
      </c>
      <c r="D1075" s="699" t="s">
        <v>106</v>
      </c>
      <c r="E1075" s="564" t="s">
        <v>3600</v>
      </c>
      <c r="F1075" s="699" t="s">
        <v>3328</v>
      </c>
      <c r="G1075" s="699"/>
      <c r="H1075" s="699"/>
      <c r="I1075" s="699" t="s">
        <v>426</v>
      </c>
      <c r="J1075" s="699"/>
      <c r="K1075" s="699" t="s">
        <v>3601</v>
      </c>
      <c r="L1075" s="699"/>
      <c r="M1075" s="699"/>
      <c r="N1075" s="699">
        <v>0</v>
      </c>
      <c r="O1075" s="699" t="s">
        <v>3332</v>
      </c>
      <c r="P1075" s="699">
        <v>0</v>
      </c>
      <c r="Q1075" s="699"/>
      <c r="R1075" s="699">
        <v>29.2</v>
      </c>
      <c r="S1075" s="456"/>
      <c r="T1075" s="699" t="s">
        <v>3834</v>
      </c>
      <c r="U1075" s="699"/>
    </row>
    <row r="1076" spans="1:21" ht="318.75" x14ac:dyDescent="0.2">
      <c r="A1076" s="602" t="s">
        <v>2596</v>
      </c>
      <c r="B1076" s="583" t="s">
        <v>365</v>
      </c>
      <c r="C1076" s="589">
        <v>157</v>
      </c>
      <c r="D1076" s="554" t="s">
        <v>3602</v>
      </c>
      <c r="E1076" s="672" t="s">
        <v>354</v>
      </c>
      <c r="F1076" s="586"/>
      <c r="G1076" s="554"/>
      <c r="H1076" s="587"/>
      <c r="I1076" s="587" t="s">
        <v>197</v>
      </c>
      <c r="J1076" s="583"/>
      <c r="K1076" s="554" t="s">
        <v>3603</v>
      </c>
      <c r="L1076" s="554" t="s">
        <v>2675</v>
      </c>
      <c r="M1076" s="592" t="s">
        <v>461</v>
      </c>
      <c r="N1076" s="583" t="s">
        <v>461</v>
      </c>
      <c r="O1076" s="583" t="s">
        <v>461</v>
      </c>
      <c r="P1076" s="611"/>
      <c r="Q1076" s="583"/>
      <c r="R1076" s="583" t="s">
        <v>4012</v>
      </c>
      <c r="S1076" s="583" t="s">
        <v>4012</v>
      </c>
      <c r="T1076" s="592" t="s">
        <v>3989</v>
      </c>
      <c r="U1076" s="588"/>
    </row>
    <row r="1077" spans="1:21" ht="318.75" x14ac:dyDescent="0.2">
      <c r="A1077" s="602" t="s">
        <v>2596</v>
      </c>
      <c r="B1077" s="583" t="s">
        <v>365</v>
      </c>
      <c r="C1077" s="589">
        <v>157</v>
      </c>
      <c r="D1077" s="554" t="s">
        <v>3602</v>
      </c>
      <c r="E1077" s="672" t="s">
        <v>354</v>
      </c>
      <c r="F1077" s="586"/>
      <c r="G1077" s="554"/>
      <c r="H1077" s="587"/>
      <c r="I1077" s="587" t="s">
        <v>1024</v>
      </c>
      <c r="J1077" s="583"/>
      <c r="K1077" s="554" t="s">
        <v>3603</v>
      </c>
      <c r="L1077" s="554" t="s">
        <v>2675</v>
      </c>
      <c r="M1077" s="592" t="s">
        <v>461</v>
      </c>
      <c r="N1077" s="583" t="s">
        <v>365</v>
      </c>
      <c r="O1077" s="583" t="s">
        <v>461</v>
      </c>
      <c r="P1077" s="611"/>
      <c r="Q1077" s="583"/>
      <c r="R1077" s="583" t="s">
        <v>4012</v>
      </c>
      <c r="S1077" s="583" t="s">
        <v>4012</v>
      </c>
      <c r="T1077" s="592" t="s">
        <v>3989</v>
      </c>
      <c r="U1077" s="588"/>
    </row>
    <row r="1078" spans="1:21" ht="318.75" x14ac:dyDescent="0.2">
      <c r="A1078" s="602" t="s">
        <v>2596</v>
      </c>
      <c r="B1078" s="583" t="s">
        <v>365</v>
      </c>
      <c r="C1078" s="589">
        <v>157</v>
      </c>
      <c r="D1078" s="554" t="s">
        <v>3602</v>
      </c>
      <c r="E1078" s="672" t="s">
        <v>354</v>
      </c>
      <c r="F1078" s="586"/>
      <c r="G1078" s="554"/>
      <c r="H1078" s="587"/>
      <c r="I1078" s="587" t="s">
        <v>197</v>
      </c>
      <c r="J1078" s="583"/>
      <c r="K1078" s="554" t="s">
        <v>3604</v>
      </c>
      <c r="L1078" s="554" t="s">
        <v>2675</v>
      </c>
      <c r="M1078" s="592" t="s">
        <v>461</v>
      </c>
      <c r="N1078" s="583" t="s">
        <v>365</v>
      </c>
      <c r="O1078" s="583" t="s">
        <v>461</v>
      </c>
      <c r="P1078" s="611"/>
      <c r="Q1078" s="583"/>
      <c r="R1078" s="583" t="s">
        <v>4013</v>
      </c>
      <c r="S1078" s="583" t="s">
        <v>4013</v>
      </c>
      <c r="T1078" s="592" t="s">
        <v>3989</v>
      </c>
      <c r="U1078" s="588"/>
    </row>
    <row r="1079" spans="1:21" ht="318.75" x14ac:dyDescent="0.2">
      <c r="A1079" s="602" t="s">
        <v>2596</v>
      </c>
      <c r="B1079" s="583" t="s">
        <v>365</v>
      </c>
      <c r="C1079" s="589">
        <v>157</v>
      </c>
      <c r="D1079" s="554" t="s">
        <v>3602</v>
      </c>
      <c r="E1079" s="672" t="s">
        <v>354</v>
      </c>
      <c r="F1079" s="586"/>
      <c r="G1079" s="554"/>
      <c r="H1079" s="587"/>
      <c r="I1079" s="587" t="s">
        <v>1024</v>
      </c>
      <c r="J1079" s="583"/>
      <c r="K1079" s="554" t="s">
        <v>3604</v>
      </c>
      <c r="L1079" s="554" t="s">
        <v>2675</v>
      </c>
      <c r="M1079" s="592" t="s">
        <v>461</v>
      </c>
      <c r="N1079" s="583" t="s">
        <v>461</v>
      </c>
      <c r="O1079" s="583" t="s">
        <v>461</v>
      </c>
      <c r="P1079" s="611"/>
      <c r="Q1079" s="583"/>
      <c r="R1079" s="583" t="s">
        <v>4013</v>
      </c>
      <c r="S1079" s="583" t="s">
        <v>4013</v>
      </c>
      <c r="T1079" s="592" t="s">
        <v>3989</v>
      </c>
      <c r="U1079" s="588"/>
    </row>
    <row r="1080" spans="1:21" ht="318.75" x14ac:dyDescent="0.2">
      <c r="A1080" s="602" t="s">
        <v>2596</v>
      </c>
      <c r="B1080" s="583" t="s">
        <v>365</v>
      </c>
      <c r="C1080" s="589">
        <v>157</v>
      </c>
      <c r="D1080" s="554" t="s">
        <v>3602</v>
      </c>
      <c r="E1080" s="672" t="s">
        <v>354</v>
      </c>
      <c r="F1080" s="586"/>
      <c r="G1080" s="554"/>
      <c r="H1080" s="587"/>
      <c r="I1080" s="587" t="s">
        <v>197</v>
      </c>
      <c r="J1080" s="583"/>
      <c r="K1080" s="554" t="s">
        <v>3604</v>
      </c>
      <c r="L1080" s="554" t="s">
        <v>2675</v>
      </c>
      <c r="M1080" s="592" t="s">
        <v>461</v>
      </c>
      <c r="N1080" s="583" t="s">
        <v>461</v>
      </c>
      <c r="O1080" s="583" t="s">
        <v>461</v>
      </c>
      <c r="P1080" s="611"/>
      <c r="Q1080" s="583"/>
      <c r="R1080" s="583" t="s">
        <v>4013</v>
      </c>
      <c r="S1080" s="583" t="s">
        <v>4013</v>
      </c>
      <c r="T1080" s="592" t="s">
        <v>3989</v>
      </c>
      <c r="U1080" s="588"/>
    </row>
    <row r="1081" spans="1:21" ht="318.75" x14ac:dyDescent="0.2">
      <c r="A1081" s="602" t="s">
        <v>2596</v>
      </c>
      <c r="B1081" s="583" t="s">
        <v>365</v>
      </c>
      <c r="C1081" s="589">
        <v>157</v>
      </c>
      <c r="D1081" s="554" t="s">
        <v>3602</v>
      </c>
      <c r="E1081" s="672" t="s">
        <v>354</v>
      </c>
      <c r="F1081" s="586"/>
      <c r="G1081" s="554"/>
      <c r="H1081" s="587"/>
      <c r="I1081" s="587" t="s">
        <v>1024</v>
      </c>
      <c r="J1081" s="583"/>
      <c r="K1081" s="554" t="s">
        <v>3604</v>
      </c>
      <c r="L1081" s="554" t="s">
        <v>2675</v>
      </c>
      <c r="M1081" s="592" t="s">
        <v>461</v>
      </c>
      <c r="N1081" s="583" t="s">
        <v>461</v>
      </c>
      <c r="O1081" s="583" t="s">
        <v>461</v>
      </c>
      <c r="P1081" s="611"/>
      <c r="Q1081" s="583"/>
      <c r="R1081" s="583" t="s">
        <v>4013</v>
      </c>
      <c r="S1081" s="583" t="s">
        <v>4013</v>
      </c>
      <c r="T1081" s="592" t="s">
        <v>3989</v>
      </c>
      <c r="U1081" s="588"/>
    </row>
    <row r="1082" spans="1:21" ht="318.75" x14ac:dyDescent="0.2">
      <c r="A1082" s="602" t="s">
        <v>2596</v>
      </c>
      <c r="B1082" s="583" t="s">
        <v>365</v>
      </c>
      <c r="C1082" s="589">
        <v>157</v>
      </c>
      <c r="D1082" s="554" t="s">
        <v>3602</v>
      </c>
      <c r="E1082" s="672" t="s">
        <v>354</v>
      </c>
      <c r="F1082" s="586"/>
      <c r="G1082" s="554"/>
      <c r="H1082" s="587"/>
      <c r="I1082" s="587" t="s">
        <v>197</v>
      </c>
      <c r="J1082" s="583"/>
      <c r="K1082" s="554" t="s">
        <v>3604</v>
      </c>
      <c r="L1082" s="554" t="s">
        <v>2675</v>
      </c>
      <c r="M1082" s="592" t="s">
        <v>461</v>
      </c>
      <c r="N1082" s="583" t="s">
        <v>461</v>
      </c>
      <c r="O1082" s="583" t="s">
        <v>461</v>
      </c>
      <c r="P1082" s="611"/>
      <c r="Q1082" s="583"/>
      <c r="R1082" s="583" t="s">
        <v>4013</v>
      </c>
      <c r="S1082" s="583" t="s">
        <v>4013</v>
      </c>
      <c r="T1082" s="592" t="s">
        <v>3989</v>
      </c>
      <c r="U1082" s="588"/>
    </row>
    <row r="1083" spans="1:21" ht="318.75" x14ac:dyDescent="0.2">
      <c r="A1083" s="602" t="s">
        <v>2596</v>
      </c>
      <c r="B1083" s="583" t="s">
        <v>365</v>
      </c>
      <c r="C1083" s="589">
        <v>157</v>
      </c>
      <c r="D1083" s="554" t="s">
        <v>3602</v>
      </c>
      <c r="E1083" s="672" t="s">
        <v>354</v>
      </c>
      <c r="F1083" s="586"/>
      <c r="G1083" s="554"/>
      <c r="H1083" s="587"/>
      <c r="I1083" s="587" t="s">
        <v>1024</v>
      </c>
      <c r="J1083" s="583"/>
      <c r="K1083" s="554" t="s">
        <v>3604</v>
      </c>
      <c r="L1083" s="554" t="s">
        <v>2675</v>
      </c>
      <c r="M1083" s="592" t="s">
        <v>461</v>
      </c>
      <c r="N1083" s="583" t="s">
        <v>461</v>
      </c>
      <c r="O1083" s="583" t="s">
        <v>461</v>
      </c>
      <c r="P1083" s="611"/>
      <c r="Q1083" s="583"/>
      <c r="R1083" s="583" t="s">
        <v>4013</v>
      </c>
      <c r="S1083" s="583" t="s">
        <v>4013</v>
      </c>
      <c r="T1083" s="592" t="s">
        <v>3989</v>
      </c>
      <c r="U1083" s="588"/>
    </row>
    <row r="1084" spans="1:21" ht="318.75" x14ac:dyDescent="0.2">
      <c r="A1084" s="602" t="s">
        <v>2596</v>
      </c>
      <c r="B1084" s="583" t="s">
        <v>365</v>
      </c>
      <c r="C1084" s="589">
        <v>157</v>
      </c>
      <c r="D1084" s="554" t="s">
        <v>3602</v>
      </c>
      <c r="E1084" s="672" t="s">
        <v>354</v>
      </c>
      <c r="F1084" s="586"/>
      <c r="G1084" s="554"/>
      <c r="H1084" s="587"/>
      <c r="I1084" s="587" t="s">
        <v>197</v>
      </c>
      <c r="J1084" s="583"/>
      <c r="K1084" s="554" t="s">
        <v>3604</v>
      </c>
      <c r="L1084" s="554" t="s">
        <v>2675</v>
      </c>
      <c r="M1084" s="592" t="s">
        <v>461</v>
      </c>
      <c r="N1084" s="583" t="s">
        <v>461</v>
      </c>
      <c r="O1084" s="583" t="s">
        <v>461</v>
      </c>
      <c r="P1084" s="611"/>
      <c r="Q1084" s="583"/>
      <c r="R1084" s="583" t="s">
        <v>4013</v>
      </c>
      <c r="S1084" s="583" t="s">
        <v>4013</v>
      </c>
      <c r="T1084" s="592" t="s">
        <v>3989</v>
      </c>
      <c r="U1084" s="588"/>
    </row>
    <row r="1085" spans="1:21" ht="318.75" x14ac:dyDescent="0.2">
      <c r="A1085" s="602" t="s">
        <v>2596</v>
      </c>
      <c r="B1085" s="583" t="s">
        <v>365</v>
      </c>
      <c r="C1085" s="589">
        <v>157</v>
      </c>
      <c r="D1085" s="554" t="s">
        <v>3602</v>
      </c>
      <c r="E1085" s="672" t="s">
        <v>354</v>
      </c>
      <c r="F1085" s="586"/>
      <c r="G1085" s="554"/>
      <c r="H1085" s="587"/>
      <c r="I1085" s="587" t="s">
        <v>1024</v>
      </c>
      <c r="J1085" s="583"/>
      <c r="K1085" s="554" t="s">
        <v>3604</v>
      </c>
      <c r="L1085" s="554" t="s">
        <v>2675</v>
      </c>
      <c r="M1085" s="592" t="s">
        <v>461</v>
      </c>
      <c r="N1085" s="583" t="s">
        <v>461</v>
      </c>
      <c r="O1085" s="583" t="s">
        <v>461</v>
      </c>
      <c r="P1085" s="611"/>
      <c r="Q1085" s="583"/>
      <c r="R1085" s="583" t="s">
        <v>4013</v>
      </c>
      <c r="S1085" s="583" t="s">
        <v>4013</v>
      </c>
      <c r="T1085" s="592" t="s">
        <v>3989</v>
      </c>
      <c r="U1085" s="588"/>
    </row>
    <row r="1086" spans="1:21" ht="318.75" x14ac:dyDescent="0.2">
      <c r="A1086" s="602" t="s">
        <v>2596</v>
      </c>
      <c r="B1086" s="583" t="s">
        <v>365</v>
      </c>
      <c r="C1086" s="589">
        <v>157</v>
      </c>
      <c r="D1086" s="554" t="s">
        <v>3602</v>
      </c>
      <c r="E1086" s="672" t="s">
        <v>354</v>
      </c>
      <c r="F1086" s="586"/>
      <c r="G1086" s="554"/>
      <c r="H1086" s="587"/>
      <c r="I1086" s="587" t="s">
        <v>197</v>
      </c>
      <c r="J1086" s="583"/>
      <c r="K1086" s="554" t="s">
        <v>3604</v>
      </c>
      <c r="L1086" s="554" t="s">
        <v>2675</v>
      </c>
      <c r="M1086" s="592" t="s">
        <v>461</v>
      </c>
      <c r="N1086" s="583" t="s">
        <v>461</v>
      </c>
      <c r="O1086" s="583" t="s">
        <v>461</v>
      </c>
      <c r="P1086" s="611"/>
      <c r="Q1086" s="583"/>
      <c r="R1086" s="583" t="s">
        <v>4013</v>
      </c>
      <c r="S1086" s="583" t="s">
        <v>4013</v>
      </c>
      <c r="T1086" s="592" t="s">
        <v>3989</v>
      </c>
      <c r="U1086" s="588"/>
    </row>
    <row r="1087" spans="1:21" ht="318.75" x14ac:dyDescent="0.2">
      <c r="A1087" s="602" t="s">
        <v>2596</v>
      </c>
      <c r="B1087" s="583" t="s">
        <v>365</v>
      </c>
      <c r="C1087" s="589">
        <v>157</v>
      </c>
      <c r="D1087" s="554" t="s">
        <v>3602</v>
      </c>
      <c r="E1087" s="672" t="s">
        <v>354</v>
      </c>
      <c r="F1087" s="586"/>
      <c r="G1087" s="554"/>
      <c r="H1087" s="587"/>
      <c r="I1087" s="587" t="s">
        <v>1024</v>
      </c>
      <c r="J1087" s="583"/>
      <c r="K1087" s="554" t="s">
        <v>3604</v>
      </c>
      <c r="L1087" s="554" t="s">
        <v>2675</v>
      </c>
      <c r="M1087" s="592" t="s">
        <v>461</v>
      </c>
      <c r="N1087" s="583" t="s">
        <v>461</v>
      </c>
      <c r="O1087" s="583" t="s">
        <v>461</v>
      </c>
      <c r="P1087" s="611"/>
      <c r="Q1087" s="583"/>
      <c r="R1087" s="583" t="s">
        <v>4013</v>
      </c>
      <c r="S1087" s="583" t="s">
        <v>4013</v>
      </c>
      <c r="T1087" s="592" t="s">
        <v>3989</v>
      </c>
      <c r="U1087" s="588"/>
    </row>
    <row r="1088" spans="1:21" ht="318.75" x14ac:dyDescent="0.2">
      <c r="A1088" s="602" t="s">
        <v>2596</v>
      </c>
      <c r="B1088" s="583" t="s">
        <v>365</v>
      </c>
      <c r="C1088" s="589">
        <v>157</v>
      </c>
      <c r="D1088" s="554" t="s">
        <v>3602</v>
      </c>
      <c r="E1088" s="672" t="s">
        <v>354</v>
      </c>
      <c r="F1088" s="586"/>
      <c r="G1088" s="554"/>
      <c r="H1088" s="587"/>
      <c r="I1088" s="587" t="s">
        <v>197</v>
      </c>
      <c r="J1088" s="583"/>
      <c r="K1088" s="554" t="s">
        <v>2674</v>
      </c>
      <c r="L1088" s="554" t="s">
        <v>2675</v>
      </c>
      <c r="M1088" s="592" t="s">
        <v>461</v>
      </c>
      <c r="N1088" s="583" t="s">
        <v>461</v>
      </c>
      <c r="O1088" s="583" t="s">
        <v>461</v>
      </c>
      <c r="P1088" s="611"/>
      <c r="Q1088" s="583"/>
      <c r="R1088" s="583" t="s">
        <v>4014</v>
      </c>
      <c r="S1088" s="583" t="s">
        <v>4014</v>
      </c>
      <c r="T1088" s="592" t="s">
        <v>3989</v>
      </c>
      <c r="U1088" s="588"/>
    </row>
    <row r="1089" spans="1:21" ht="318.75" x14ac:dyDescent="0.2">
      <c r="A1089" s="602" t="s">
        <v>2596</v>
      </c>
      <c r="B1089" s="583" t="s">
        <v>365</v>
      </c>
      <c r="C1089" s="589">
        <v>157</v>
      </c>
      <c r="D1089" s="554" t="s">
        <v>3602</v>
      </c>
      <c r="E1089" s="672" t="s">
        <v>354</v>
      </c>
      <c r="F1089" s="586"/>
      <c r="G1089" s="554"/>
      <c r="H1089" s="587"/>
      <c r="I1089" s="587" t="s">
        <v>1024</v>
      </c>
      <c r="J1089" s="583"/>
      <c r="K1089" s="554" t="s">
        <v>2674</v>
      </c>
      <c r="L1089" s="554" t="s">
        <v>2675</v>
      </c>
      <c r="M1089" s="592" t="s">
        <v>461</v>
      </c>
      <c r="N1089" s="583" t="s">
        <v>461</v>
      </c>
      <c r="O1089" s="583" t="s">
        <v>461</v>
      </c>
      <c r="P1089" s="611"/>
      <c r="Q1089" s="583"/>
      <c r="R1089" s="583" t="s">
        <v>4014</v>
      </c>
      <c r="S1089" s="583" t="s">
        <v>4014</v>
      </c>
      <c r="T1089" s="592" t="s">
        <v>3989</v>
      </c>
      <c r="U1089" s="588"/>
    </row>
    <row r="1090" spans="1:21" ht="318.75" x14ac:dyDescent="0.2">
      <c r="A1090" s="602" t="s">
        <v>2596</v>
      </c>
      <c r="B1090" s="583" t="s">
        <v>365</v>
      </c>
      <c r="C1090" s="589">
        <v>157</v>
      </c>
      <c r="D1090" s="554" t="s">
        <v>3602</v>
      </c>
      <c r="E1090" s="672" t="s">
        <v>354</v>
      </c>
      <c r="F1090" s="586"/>
      <c r="G1090" s="554"/>
      <c r="H1090" s="587"/>
      <c r="I1090" s="587" t="s">
        <v>197</v>
      </c>
      <c r="J1090" s="583"/>
      <c r="K1090" s="554" t="s">
        <v>2674</v>
      </c>
      <c r="L1090" s="554" t="s">
        <v>2675</v>
      </c>
      <c r="M1090" s="592" t="s">
        <v>461</v>
      </c>
      <c r="N1090" s="583" t="s">
        <v>461</v>
      </c>
      <c r="O1090" s="583" t="s">
        <v>461</v>
      </c>
      <c r="P1090" s="611"/>
      <c r="Q1090" s="583"/>
      <c r="R1090" s="583" t="s">
        <v>4014</v>
      </c>
      <c r="S1090" s="583" t="s">
        <v>4014</v>
      </c>
      <c r="T1090" s="592" t="s">
        <v>3989</v>
      </c>
      <c r="U1090" s="588"/>
    </row>
    <row r="1091" spans="1:21" ht="318.75" x14ac:dyDescent="0.2">
      <c r="A1091" s="602" t="s">
        <v>2596</v>
      </c>
      <c r="B1091" s="583" t="s">
        <v>365</v>
      </c>
      <c r="C1091" s="589">
        <v>157</v>
      </c>
      <c r="D1091" s="554" t="s">
        <v>3602</v>
      </c>
      <c r="E1091" s="672" t="s">
        <v>354</v>
      </c>
      <c r="F1091" s="586"/>
      <c r="G1091" s="554"/>
      <c r="H1091" s="587"/>
      <c r="I1091" s="587" t="s">
        <v>1024</v>
      </c>
      <c r="J1091" s="583"/>
      <c r="K1091" s="554" t="s">
        <v>2674</v>
      </c>
      <c r="L1091" s="554" t="s">
        <v>2675</v>
      </c>
      <c r="M1091" s="592" t="s">
        <v>461</v>
      </c>
      <c r="N1091" s="583" t="s">
        <v>461</v>
      </c>
      <c r="O1091" s="583" t="s">
        <v>461</v>
      </c>
      <c r="P1091" s="611"/>
      <c r="Q1091" s="583"/>
      <c r="R1091" s="583" t="s">
        <v>4014</v>
      </c>
      <c r="S1091" s="583" t="s">
        <v>4014</v>
      </c>
      <c r="T1091" s="592" t="s">
        <v>3989</v>
      </c>
      <c r="U1091" s="588"/>
    </row>
    <row r="1092" spans="1:21" ht="318.75" x14ac:dyDescent="0.2">
      <c r="A1092" s="602" t="s">
        <v>2596</v>
      </c>
      <c r="B1092" s="583" t="s">
        <v>365</v>
      </c>
      <c r="C1092" s="589">
        <v>157</v>
      </c>
      <c r="D1092" s="554" t="s">
        <v>3602</v>
      </c>
      <c r="E1092" s="672" t="s">
        <v>354</v>
      </c>
      <c r="F1092" s="586"/>
      <c r="G1092" s="554"/>
      <c r="H1092" s="587"/>
      <c r="I1092" s="587" t="s">
        <v>197</v>
      </c>
      <c r="J1092" s="583"/>
      <c r="K1092" s="554" t="s">
        <v>2674</v>
      </c>
      <c r="L1092" s="554" t="s">
        <v>2675</v>
      </c>
      <c r="M1092" s="592" t="s">
        <v>461</v>
      </c>
      <c r="N1092" s="583" t="s">
        <v>461</v>
      </c>
      <c r="O1092" s="583" t="s">
        <v>461</v>
      </c>
      <c r="P1092" s="611"/>
      <c r="Q1092" s="583"/>
      <c r="R1092" s="583" t="s">
        <v>4015</v>
      </c>
      <c r="S1092" s="583" t="s">
        <v>4015</v>
      </c>
      <c r="T1092" s="592" t="s">
        <v>3989</v>
      </c>
      <c r="U1092" s="588"/>
    </row>
    <row r="1093" spans="1:21" ht="318.75" x14ac:dyDescent="0.2">
      <c r="A1093" s="602" t="s">
        <v>2596</v>
      </c>
      <c r="B1093" s="583" t="s">
        <v>365</v>
      </c>
      <c r="C1093" s="589">
        <v>157</v>
      </c>
      <c r="D1093" s="554" t="s">
        <v>3602</v>
      </c>
      <c r="E1093" s="672" t="s">
        <v>354</v>
      </c>
      <c r="F1093" s="586"/>
      <c r="G1093" s="554"/>
      <c r="H1093" s="587"/>
      <c r="I1093" s="587" t="s">
        <v>1024</v>
      </c>
      <c r="J1093" s="583"/>
      <c r="K1093" s="554" t="s">
        <v>2674</v>
      </c>
      <c r="L1093" s="554" t="s">
        <v>2675</v>
      </c>
      <c r="M1093" s="592" t="s">
        <v>461</v>
      </c>
      <c r="N1093" s="583" t="s">
        <v>461</v>
      </c>
      <c r="O1093" s="583" t="s">
        <v>461</v>
      </c>
      <c r="P1093" s="611"/>
      <c r="Q1093" s="583"/>
      <c r="R1093" s="583" t="s">
        <v>4015</v>
      </c>
      <c r="S1093" s="583" t="s">
        <v>4015</v>
      </c>
      <c r="T1093" s="592" t="s">
        <v>3989</v>
      </c>
      <c r="U1093" s="588"/>
    </row>
    <row r="1094" spans="1:21" ht="318.75" x14ac:dyDescent="0.2">
      <c r="A1094" s="602" t="s">
        <v>2596</v>
      </c>
      <c r="B1094" s="583" t="s">
        <v>365</v>
      </c>
      <c r="C1094" s="589">
        <v>157</v>
      </c>
      <c r="D1094" s="554" t="s">
        <v>3602</v>
      </c>
      <c r="E1094" s="672" t="s">
        <v>354</v>
      </c>
      <c r="F1094" s="586"/>
      <c r="G1094" s="554"/>
      <c r="H1094" s="587"/>
      <c r="I1094" s="587" t="s">
        <v>197</v>
      </c>
      <c r="J1094" s="583"/>
      <c r="K1094" s="554" t="s">
        <v>2674</v>
      </c>
      <c r="L1094" s="554" t="s">
        <v>2675</v>
      </c>
      <c r="M1094" s="592" t="s">
        <v>461</v>
      </c>
      <c r="N1094" s="583" t="s">
        <v>461</v>
      </c>
      <c r="O1094" s="583" t="s">
        <v>461</v>
      </c>
      <c r="P1094" s="611"/>
      <c r="Q1094" s="583"/>
      <c r="R1094" s="583" t="s">
        <v>4016</v>
      </c>
      <c r="S1094" s="583" t="s">
        <v>4016</v>
      </c>
      <c r="T1094" s="592" t="s">
        <v>3989</v>
      </c>
      <c r="U1094" s="588"/>
    </row>
    <row r="1095" spans="1:21" ht="318.75" x14ac:dyDescent="0.2">
      <c r="A1095" s="602" t="s">
        <v>2596</v>
      </c>
      <c r="B1095" s="583" t="s">
        <v>365</v>
      </c>
      <c r="C1095" s="589">
        <v>157</v>
      </c>
      <c r="D1095" s="554" t="s">
        <v>3602</v>
      </c>
      <c r="E1095" s="672" t="s">
        <v>354</v>
      </c>
      <c r="F1095" s="586"/>
      <c r="G1095" s="554"/>
      <c r="H1095" s="587"/>
      <c r="I1095" s="587" t="s">
        <v>1024</v>
      </c>
      <c r="J1095" s="583"/>
      <c r="K1095" s="554" t="s">
        <v>2674</v>
      </c>
      <c r="L1095" s="554" t="s">
        <v>2675</v>
      </c>
      <c r="M1095" s="592" t="s">
        <v>461</v>
      </c>
      <c r="N1095" s="583" t="s">
        <v>461</v>
      </c>
      <c r="O1095" s="583" t="s">
        <v>461</v>
      </c>
      <c r="P1095" s="611"/>
      <c r="Q1095" s="583"/>
      <c r="R1095" s="583" t="s">
        <v>4016</v>
      </c>
      <c r="S1095" s="583" t="s">
        <v>4016</v>
      </c>
      <c r="T1095" s="592" t="s">
        <v>3989</v>
      </c>
      <c r="U1095" s="588"/>
    </row>
    <row r="1096" spans="1:21" ht="318.75" x14ac:dyDescent="0.2">
      <c r="A1096" s="602" t="s">
        <v>2596</v>
      </c>
      <c r="B1096" s="583" t="s">
        <v>365</v>
      </c>
      <c r="C1096" s="589">
        <v>157</v>
      </c>
      <c r="D1096" s="554" t="s">
        <v>3602</v>
      </c>
      <c r="E1096" s="672" t="s">
        <v>354</v>
      </c>
      <c r="F1096" s="586"/>
      <c r="G1096" s="554"/>
      <c r="H1096" s="587"/>
      <c r="I1096" s="587" t="s">
        <v>197</v>
      </c>
      <c r="J1096" s="583"/>
      <c r="K1096" s="554" t="s">
        <v>2674</v>
      </c>
      <c r="L1096" s="554" t="s">
        <v>2675</v>
      </c>
      <c r="M1096" s="592" t="s">
        <v>461</v>
      </c>
      <c r="N1096" s="583" t="s">
        <v>461</v>
      </c>
      <c r="O1096" s="583" t="s">
        <v>461</v>
      </c>
      <c r="P1096" s="611"/>
      <c r="Q1096" s="583"/>
      <c r="R1096" s="583" t="s">
        <v>4017</v>
      </c>
      <c r="S1096" s="583" t="s">
        <v>4017</v>
      </c>
      <c r="T1096" s="592" t="s">
        <v>3989</v>
      </c>
      <c r="U1096" s="588"/>
    </row>
    <row r="1097" spans="1:21" ht="318.75" x14ac:dyDescent="0.2">
      <c r="A1097" s="602" t="s">
        <v>2596</v>
      </c>
      <c r="B1097" s="583" t="s">
        <v>365</v>
      </c>
      <c r="C1097" s="589">
        <v>157</v>
      </c>
      <c r="D1097" s="554" t="s">
        <v>3602</v>
      </c>
      <c r="E1097" s="672" t="s">
        <v>354</v>
      </c>
      <c r="F1097" s="586"/>
      <c r="G1097" s="554"/>
      <c r="H1097" s="587"/>
      <c r="I1097" s="587" t="s">
        <v>1024</v>
      </c>
      <c r="J1097" s="583"/>
      <c r="K1097" s="554" t="s">
        <v>2674</v>
      </c>
      <c r="L1097" s="554" t="s">
        <v>2675</v>
      </c>
      <c r="M1097" s="592" t="s">
        <v>461</v>
      </c>
      <c r="N1097" s="583" t="s">
        <v>461</v>
      </c>
      <c r="O1097" s="583" t="s">
        <v>461</v>
      </c>
      <c r="P1097" s="611"/>
      <c r="Q1097" s="583"/>
      <c r="R1097" s="583" t="s">
        <v>4017</v>
      </c>
      <c r="S1097" s="583" t="s">
        <v>4017</v>
      </c>
      <c r="T1097" s="592" t="s">
        <v>3989</v>
      </c>
      <c r="U1097" s="588"/>
    </row>
    <row r="1098" spans="1:21" ht="318.75" x14ac:dyDescent="0.2">
      <c r="A1098" s="602" t="s">
        <v>2596</v>
      </c>
      <c r="B1098" s="583" t="s">
        <v>365</v>
      </c>
      <c r="C1098" s="589">
        <v>157</v>
      </c>
      <c r="D1098" s="554" t="s">
        <v>3602</v>
      </c>
      <c r="E1098" s="672" t="s">
        <v>354</v>
      </c>
      <c r="F1098" s="586"/>
      <c r="G1098" s="554"/>
      <c r="H1098" s="587"/>
      <c r="I1098" s="587" t="s">
        <v>197</v>
      </c>
      <c r="J1098" s="583"/>
      <c r="K1098" s="554" t="s">
        <v>2674</v>
      </c>
      <c r="L1098" s="554" t="s">
        <v>2675</v>
      </c>
      <c r="M1098" s="592" t="s">
        <v>461</v>
      </c>
      <c r="N1098" s="583" t="s">
        <v>461</v>
      </c>
      <c r="O1098" s="583" t="s">
        <v>461</v>
      </c>
      <c r="P1098" s="611"/>
      <c r="Q1098" s="583"/>
      <c r="R1098" s="583" t="s">
        <v>4018</v>
      </c>
      <c r="S1098" s="583" t="s">
        <v>4018</v>
      </c>
      <c r="T1098" s="592" t="s">
        <v>3989</v>
      </c>
      <c r="U1098" s="588"/>
    </row>
    <row r="1099" spans="1:21" ht="318.75" x14ac:dyDescent="0.2">
      <c r="A1099" s="602" t="s">
        <v>2596</v>
      </c>
      <c r="B1099" s="583" t="s">
        <v>365</v>
      </c>
      <c r="C1099" s="589">
        <v>157</v>
      </c>
      <c r="D1099" s="554" t="s">
        <v>3602</v>
      </c>
      <c r="E1099" s="672" t="s">
        <v>354</v>
      </c>
      <c r="F1099" s="586"/>
      <c r="G1099" s="554"/>
      <c r="H1099" s="587"/>
      <c r="I1099" s="587" t="s">
        <v>1024</v>
      </c>
      <c r="J1099" s="583"/>
      <c r="K1099" s="554" t="s">
        <v>2674</v>
      </c>
      <c r="L1099" s="554" t="s">
        <v>2675</v>
      </c>
      <c r="M1099" s="592" t="s">
        <v>461</v>
      </c>
      <c r="N1099" s="583" t="s">
        <v>461</v>
      </c>
      <c r="O1099" s="583" t="s">
        <v>461</v>
      </c>
      <c r="P1099" s="611"/>
      <c r="Q1099" s="583"/>
      <c r="R1099" s="583" t="s">
        <v>4018</v>
      </c>
      <c r="S1099" s="583" t="s">
        <v>4018</v>
      </c>
      <c r="T1099" s="592" t="s">
        <v>3989</v>
      </c>
      <c r="U1099" s="588"/>
    </row>
    <row r="1100" spans="1:21" ht="318.75" x14ac:dyDescent="0.2">
      <c r="A1100" s="602" t="s">
        <v>2596</v>
      </c>
      <c r="B1100" s="583" t="s">
        <v>365</v>
      </c>
      <c r="C1100" s="589">
        <v>157</v>
      </c>
      <c r="D1100" s="554" t="s">
        <v>3602</v>
      </c>
      <c r="E1100" s="672" t="s">
        <v>354</v>
      </c>
      <c r="F1100" s="586"/>
      <c r="G1100" s="554"/>
      <c r="H1100" s="587"/>
      <c r="I1100" s="587" t="s">
        <v>197</v>
      </c>
      <c r="J1100" s="583"/>
      <c r="K1100" s="554" t="s">
        <v>2674</v>
      </c>
      <c r="L1100" s="554" t="s">
        <v>2675</v>
      </c>
      <c r="M1100" s="592" t="s">
        <v>461</v>
      </c>
      <c r="N1100" s="583" t="s">
        <v>461</v>
      </c>
      <c r="O1100" s="583" t="s">
        <v>461</v>
      </c>
      <c r="P1100" s="611"/>
      <c r="Q1100" s="583"/>
      <c r="R1100" s="583" t="s">
        <v>4019</v>
      </c>
      <c r="S1100" s="583" t="s">
        <v>4019</v>
      </c>
      <c r="T1100" s="592" t="s">
        <v>3989</v>
      </c>
      <c r="U1100" s="588"/>
    </row>
    <row r="1101" spans="1:21" ht="318.75" x14ac:dyDescent="0.2">
      <c r="A1101" s="602" t="s">
        <v>2596</v>
      </c>
      <c r="B1101" s="583" t="s">
        <v>365</v>
      </c>
      <c r="C1101" s="589">
        <v>157</v>
      </c>
      <c r="D1101" s="554" t="s">
        <v>3602</v>
      </c>
      <c r="E1101" s="672" t="s">
        <v>354</v>
      </c>
      <c r="F1101" s="586"/>
      <c r="G1101" s="554"/>
      <c r="H1101" s="587"/>
      <c r="I1101" s="587" t="s">
        <v>1024</v>
      </c>
      <c r="J1101" s="583"/>
      <c r="K1101" s="554" t="s">
        <v>2674</v>
      </c>
      <c r="L1101" s="554" t="s">
        <v>2675</v>
      </c>
      <c r="M1101" s="592" t="s">
        <v>461</v>
      </c>
      <c r="N1101" s="583" t="s">
        <v>461</v>
      </c>
      <c r="O1101" s="583" t="s">
        <v>461</v>
      </c>
      <c r="P1101" s="611"/>
      <c r="Q1101" s="583"/>
      <c r="R1101" s="583" t="s">
        <v>4019</v>
      </c>
      <c r="S1101" s="583" t="s">
        <v>4019</v>
      </c>
      <c r="T1101" s="592" t="s">
        <v>3989</v>
      </c>
      <c r="U1101" s="588"/>
    </row>
    <row r="1102" spans="1:21" ht="318.75" x14ac:dyDescent="0.2">
      <c r="A1102" s="602" t="s">
        <v>2596</v>
      </c>
      <c r="B1102" s="583" t="s">
        <v>365</v>
      </c>
      <c r="C1102" s="589">
        <v>157</v>
      </c>
      <c r="D1102" s="554" t="s">
        <v>3602</v>
      </c>
      <c r="E1102" s="672" t="s">
        <v>354</v>
      </c>
      <c r="F1102" s="586"/>
      <c r="G1102" s="554"/>
      <c r="H1102" s="587"/>
      <c r="I1102" s="587" t="s">
        <v>197</v>
      </c>
      <c r="J1102" s="583"/>
      <c r="K1102" s="554" t="s">
        <v>2674</v>
      </c>
      <c r="L1102" s="554" t="s">
        <v>2675</v>
      </c>
      <c r="M1102" s="592" t="s">
        <v>461</v>
      </c>
      <c r="N1102" s="583" t="s">
        <v>461</v>
      </c>
      <c r="O1102" s="583" t="s">
        <v>461</v>
      </c>
      <c r="P1102" s="611"/>
      <c r="Q1102" s="583"/>
      <c r="R1102" s="583" t="s">
        <v>4019</v>
      </c>
      <c r="S1102" s="583" t="s">
        <v>4019</v>
      </c>
      <c r="T1102" s="592" t="s">
        <v>3989</v>
      </c>
      <c r="U1102" s="588"/>
    </row>
    <row r="1103" spans="1:21" ht="318.75" x14ac:dyDescent="0.2">
      <c r="A1103" s="602" t="s">
        <v>2596</v>
      </c>
      <c r="B1103" s="583" t="s">
        <v>365</v>
      </c>
      <c r="C1103" s="589">
        <v>157</v>
      </c>
      <c r="D1103" s="554" t="s">
        <v>3602</v>
      </c>
      <c r="E1103" s="672" t="s">
        <v>354</v>
      </c>
      <c r="F1103" s="586"/>
      <c r="G1103" s="554"/>
      <c r="H1103" s="587"/>
      <c r="I1103" s="587" t="s">
        <v>1024</v>
      </c>
      <c r="J1103" s="583"/>
      <c r="K1103" s="554" t="s">
        <v>2674</v>
      </c>
      <c r="L1103" s="554" t="s">
        <v>2675</v>
      </c>
      <c r="M1103" s="592" t="s">
        <v>461</v>
      </c>
      <c r="N1103" s="583" t="s">
        <v>461</v>
      </c>
      <c r="O1103" s="583" t="s">
        <v>461</v>
      </c>
      <c r="P1103" s="611"/>
      <c r="Q1103" s="583"/>
      <c r="R1103" s="583" t="s">
        <v>4019</v>
      </c>
      <c r="S1103" s="583" t="s">
        <v>4019</v>
      </c>
      <c r="T1103" s="592" t="s">
        <v>3989</v>
      </c>
      <c r="U1103" s="588"/>
    </row>
    <row r="1104" spans="1:21" ht="318.75" x14ac:dyDescent="0.2">
      <c r="A1104" s="602" t="s">
        <v>2596</v>
      </c>
      <c r="B1104" s="583" t="s">
        <v>365</v>
      </c>
      <c r="C1104" s="589">
        <v>157</v>
      </c>
      <c r="D1104" s="554" t="s">
        <v>3602</v>
      </c>
      <c r="E1104" s="672" t="s">
        <v>354</v>
      </c>
      <c r="F1104" s="586"/>
      <c r="G1104" s="554"/>
      <c r="H1104" s="587"/>
      <c r="I1104" s="587" t="s">
        <v>197</v>
      </c>
      <c r="J1104" s="583"/>
      <c r="K1104" s="554" t="s">
        <v>3605</v>
      </c>
      <c r="L1104" s="554" t="s">
        <v>2675</v>
      </c>
      <c r="M1104" s="592" t="s">
        <v>461</v>
      </c>
      <c r="N1104" s="583" t="s">
        <v>461</v>
      </c>
      <c r="O1104" s="583" t="s">
        <v>461</v>
      </c>
      <c r="P1104" s="611"/>
      <c r="Q1104" s="583"/>
      <c r="R1104" s="583" t="s">
        <v>4020</v>
      </c>
      <c r="S1104" s="583" t="s">
        <v>4020</v>
      </c>
      <c r="T1104" s="592" t="s">
        <v>3989</v>
      </c>
      <c r="U1104" s="588"/>
    </row>
    <row r="1105" spans="1:21" ht="318.75" x14ac:dyDescent="0.2">
      <c r="A1105" s="602" t="s">
        <v>2596</v>
      </c>
      <c r="B1105" s="583" t="s">
        <v>365</v>
      </c>
      <c r="C1105" s="589">
        <v>157</v>
      </c>
      <c r="D1105" s="554" t="s">
        <v>3602</v>
      </c>
      <c r="E1105" s="672" t="s">
        <v>354</v>
      </c>
      <c r="F1105" s="586"/>
      <c r="G1105" s="554"/>
      <c r="H1105" s="587"/>
      <c r="I1105" s="587" t="s">
        <v>1024</v>
      </c>
      <c r="J1105" s="583"/>
      <c r="K1105" s="554" t="s">
        <v>3605</v>
      </c>
      <c r="L1105" s="554" t="s">
        <v>2675</v>
      </c>
      <c r="M1105" s="592" t="s">
        <v>461</v>
      </c>
      <c r="N1105" s="583" t="s">
        <v>461</v>
      </c>
      <c r="O1105" s="583" t="s">
        <v>461</v>
      </c>
      <c r="P1105" s="611"/>
      <c r="Q1105" s="583"/>
      <c r="R1105" s="583" t="s">
        <v>4020</v>
      </c>
      <c r="S1105" s="583" t="s">
        <v>4020</v>
      </c>
      <c r="T1105" s="592" t="s">
        <v>3989</v>
      </c>
      <c r="U1105" s="588"/>
    </row>
    <row r="1106" spans="1:21" ht="318.75" x14ac:dyDescent="0.2">
      <c r="A1106" s="602" t="s">
        <v>2596</v>
      </c>
      <c r="B1106" s="583" t="s">
        <v>365</v>
      </c>
      <c r="C1106" s="589">
        <v>157</v>
      </c>
      <c r="D1106" s="554" t="s">
        <v>3602</v>
      </c>
      <c r="E1106" s="672" t="s">
        <v>354</v>
      </c>
      <c r="F1106" s="586"/>
      <c r="G1106" s="554"/>
      <c r="H1106" s="587"/>
      <c r="I1106" s="587" t="s">
        <v>197</v>
      </c>
      <c r="J1106" s="583"/>
      <c r="K1106" s="554" t="s">
        <v>3604</v>
      </c>
      <c r="L1106" s="554" t="s">
        <v>2675</v>
      </c>
      <c r="M1106" s="592" t="s">
        <v>461</v>
      </c>
      <c r="N1106" s="583" t="s">
        <v>461</v>
      </c>
      <c r="O1106" s="583" t="s">
        <v>461</v>
      </c>
      <c r="P1106" s="611"/>
      <c r="Q1106" s="583"/>
      <c r="R1106" s="583" t="s">
        <v>4021</v>
      </c>
      <c r="S1106" s="583" t="s">
        <v>4021</v>
      </c>
      <c r="T1106" s="592" t="s">
        <v>3989</v>
      </c>
      <c r="U1106" s="588"/>
    </row>
    <row r="1107" spans="1:21" ht="318.75" x14ac:dyDescent="0.2">
      <c r="A1107" s="602" t="s">
        <v>2596</v>
      </c>
      <c r="B1107" s="583" t="s">
        <v>365</v>
      </c>
      <c r="C1107" s="589">
        <v>157</v>
      </c>
      <c r="D1107" s="554" t="s">
        <v>3602</v>
      </c>
      <c r="E1107" s="672" t="s">
        <v>354</v>
      </c>
      <c r="F1107" s="586"/>
      <c r="G1107" s="554"/>
      <c r="H1107" s="587"/>
      <c r="I1107" s="587" t="s">
        <v>1024</v>
      </c>
      <c r="J1107" s="583"/>
      <c r="K1107" s="554" t="s">
        <v>3604</v>
      </c>
      <c r="L1107" s="554" t="s">
        <v>2675</v>
      </c>
      <c r="M1107" s="592" t="s">
        <v>461</v>
      </c>
      <c r="N1107" s="583" t="s">
        <v>461</v>
      </c>
      <c r="O1107" s="583" t="s">
        <v>461</v>
      </c>
      <c r="P1107" s="611"/>
      <c r="Q1107" s="583"/>
      <c r="R1107" s="583" t="s">
        <v>4021</v>
      </c>
      <c r="S1107" s="583" t="s">
        <v>4021</v>
      </c>
      <c r="T1107" s="592" t="s">
        <v>3989</v>
      </c>
      <c r="U1107" s="588"/>
    </row>
    <row r="1108" spans="1:21" ht="318.75" x14ac:dyDescent="0.2">
      <c r="A1108" s="602" t="s">
        <v>2596</v>
      </c>
      <c r="B1108" s="583" t="s">
        <v>365</v>
      </c>
      <c r="C1108" s="589">
        <v>157</v>
      </c>
      <c r="D1108" s="554" t="s">
        <v>3602</v>
      </c>
      <c r="E1108" s="672" t="s">
        <v>354</v>
      </c>
      <c r="F1108" s="586"/>
      <c r="G1108" s="554"/>
      <c r="H1108" s="587"/>
      <c r="I1108" s="587" t="s">
        <v>197</v>
      </c>
      <c r="J1108" s="583"/>
      <c r="K1108" s="554" t="s">
        <v>3604</v>
      </c>
      <c r="L1108" s="554" t="s">
        <v>2675</v>
      </c>
      <c r="M1108" s="592" t="s">
        <v>461</v>
      </c>
      <c r="N1108" s="583" t="s">
        <v>461</v>
      </c>
      <c r="O1108" s="583" t="s">
        <v>461</v>
      </c>
      <c r="P1108" s="611"/>
      <c r="Q1108" s="583"/>
      <c r="R1108" s="583" t="s">
        <v>4021</v>
      </c>
      <c r="S1108" s="583" t="s">
        <v>4021</v>
      </c>
      <c r="T1108" s="592" t="s">
        <v>3989</v>
      </c>
      <c r="U1108" s="588"/>
    </row>
    <row r="1109" spans="1:21" ht="318.75" x14ac:dyDescent="0.2">
      <c r="A1109" s="602" t="s">
        <v>2596</v>
      </c>
      <c r="B1109" s="583" t="s">
        <v>365</v>
      </c>
      <c r="C1109" s="589">
        <v>157</v>
      </c>
      <c r="D1109" s="554" t="s">
        <v>3602</v>
      </c>
      <c r="E1109" s="672" t="s">
        <v>354</v>
      </c>
      <c r="F1109" s="586"/>
      <c r="G1109" s="554"/>
      <c r="H1109" s="587"/>
      <c r="I1109" s="587" t="s">
        <v>1024</v>
      </c>
      <c r="J1109" s="583"/>
      <c r="K1109" s="554" t="s">
        <v>3604</v>
      </c>
      <c r="L1109" s="554" t="s">
        <v>2675</v>
      </c>
      <c r="M1109" s="592" t="s">
        <v>461</v>
      </c>
      <c r="N1109" s="583" t="s">
        <v>461</v>
      </c>
      <c r="O1109" s="583" t="s">
        <v>461</v>
      </c>
      <c r="P1109" s="611"/>
      <c r="Q1109" s="583"/>
      <c r="R1109" s="583" t="s">
        <v>4021</v>
      </c>
      <c r="S1109" s="583" t="s">
        <v>4021</v>
      </c>
      <c r="T1109" s="592" t="s">
        <v>3989</v>
      </c>
      <c r="U1109" s="588"/>
    </row>
    <row r="1110" spans="1:21" ht="318.75" x14ac:dyDescent="0.2">
      <c r="A1110" s="602" t="s">
        <v>2596</v>
      </c>
      <c r="B1110" s="583" t="s">
        <v>365</v>
      </c>
      <c r="C1110" s="589">
        <v>157</v>
      </c>
      <c r="D1110" s="554" t="s">
        <v>3602</v>
      </c>
      <c r="E1110" s="672" t="s">
        <v>354</v>
      </c>
      <c r="F1110" s="586"/>
      <c r="G1110" s="554"/>
      <c r="H1110" s="587"/>
      <c r="I1110" s="587" t="s">
        <v>197</v>
      </c>
      <c r="J1110" s="583"/>
      <c r="K1110" s="554" t="s">
        <v>2674</v>
      </c>
      <c r="L1110" s="554" t="s">
        <v>2675</v>
      </c>
      <c r="M1110" s="592" t="s">
        <v>461</v>
      </c>
      <c r="N1110" s="583" t="s">
        <v>461</v>
      </c>
      <c r="O1110" s="583" t="s">
        <v>461</v>
      </c>
      <c r="P1110" s="611"/>
      <c r="Q1110" s="583"/>
      <c r="R1110" s="583" t="s">
        <v>4022</v>
      </c>
      <c r="S1110" s="583" t="s">
        <v>4022</v>
      </c>
      <c r="T1110" s="592" t="s">
        <v>3989</v>
      </c>
      <c r="U1110" s="588"/>
    </row>
    <row r="1111" spans="1:21" ht="318.75" x14ac:dyDescent="0.2">
      <c r="A1111" s="602" t="s">
        <v>2596</v>
      </c>
      <c r="B1111" s="583" t="s">
        <v>365</v>
      </c>
      <c r="C1111" s="589">
        <v>157</v>
      </c>
      <c r="D1111" s="554" t="s">
        <v>3602</v>
      </c>
      <c r="E1111" s="672" t="s">
        <v>354</v>
      </c>
      <c r="F1111" s="586"/>
      <c r="G1111" s="554"/>
      <c r="H1111" s="587"/>
      <c r="I1111" s="587" t="s">
        <v>1024</v>
      </c>
      <c r="J1111" s="583"/>
      <c r="K1111" s="554" t="s">
        <v>2674</v>
      </c>
      <c r="L1111" s="554" t="s">
        <v>2675</v>
      </c>
      <c r="M1111" s="592" t="s">
        <v>461</v>
      </c>
      <c r="N1111" s="583" t="s">
        <v>461</v>
      </c>
      <c r="O1111" s="583" t="s">
        <v>461</v>
      </c>
      <c r="P1111" s="611"/>
      <c r="Q1111" s="583"/>
      <c r="R1111" s="583" t="s">
        <v>4022</v>
      </c>
      <c r="S1111" s="583" t="s">
        <v>4022</v>
      </c>
      <c r="T1111" s="592" t="s">
        <v>3989</v>
      </c>
      <c r="U1111" s="588"/>
    </row>
    <row r="1112" spans="1:21" ht="318.75" x14ac:dyDescent="0.2">
      <c r="A1112" s="602" t="s">
        <v>2596</v>
      </c>
      <c r="B1112" s="583" t="s">
        <v>365</v>
      </c>
      <c r="C1112" s="589">
        <v>157</v>
      </c>
      <c r="D1112" s="554" t="s">
        <v>3602</v>
      </c>
      <c r="E1112" s="672" t="s">
        <v>354</v>
      </c>
      <c r="F1112" s="586"/>
      <c r="G1112" s="554"/>
      <c r="H1112" s="587"/>
      <c r="I1112" s="587" t="s">
        <v>197</v>
      </c>
      <c r="J1112" s="583"/>
      <c r="K1112" s="554" t="s">
        <v>3604</v>
      </c>
      <c r="L1112" s="554" t="s">
        <v>2675</v>
      </c>
      <c r="M1112" s="592" t="s">
        <v>461</v>
      </c>
      <c r="N1112" s="583" t="s">
        <v>461</v>
      </c>
      <c r="O1112" s="583" t="s">
        <v>461</v>
      </c>
      <c r="P1112" s="611"/>
      <c r="Q1112" s="583"/>
      <c r="R1112" s="583" t="s">
        <v>4021</v>
      </c>
      <c r="S1112" s="583" t="s">
        <v>4021</v>
      </c>
      <c r="T1112" s="592" t="s">
        <v>3989</v>
      </c>
      <c r="U1112" s="588"/>
    </row>
    <row r="1113" spans="1:21" ht="318.75" x14ac:dyDescent="0.2">
      <c r="A1113" s="602" t="s">
        <v>2596</v>
      </c>
      <c r="B1113" s="583" t="s">
        <v>365</v>
      </c>
      <c r="C1113" s="589">
        <v>157</v>
      </c>
      <c r="D1113" s="554" t="s">
        <v>3602</v>
      </c>
      <c r="E1113" s="672" t="s">
        <v>354</v>
      </c>
      <c r="F1113" s="586"/>
      <c r="G1113" s="554"/>
      <c r="H1113" s="587"/>
      <c r="I1113" s="587" t="s">
        <v>1024</v>
      </c>
      <c r="J1113" s="583"/>
      <c r="K1113" s="554" t="s">
        <v>3604</v>
      </c>
      <c r="L1113" s="554" t="s">
        <v>2675</v>
      </c>
      <c r="M1113" s="592" t="s">
        <v>461</v>
      </c>
      <c r="N1113" s="583" t="s">
        <v>461</v>
      </c>
      <c r="O1113" s="583" t="s">
        <v>461</v>
      </c>
      <c r="P1113" s="611"/>
      <c r="Q1113" s="583"/>
      <c r="R1113" s="583" t="s">
        <v>4021</v>
      </c>
      <c r="S1113" s="583" t="s">
        <v>4021</v>
      </c>
      <c r="T1113" s="592" t="s">
        <v>3989</v>
      </c>
      <c r="U1113" s="588"/>
    </row>
    <row r="1114" spans="1:21" ht="318.75" x14ac:dyDescent="0.2">
      <c r="A1114" s="602" t="s">
        <v>2596</v>
      </c>
      <c r="B1114" s="583" t="s">
        <v>365</v>
      </c>
      <c r="C1114" s="589">
        <v>157</v>
      </c>
      <c r="D1114" s="554" t="s">
        <v>3602</v>
      </c>
      <c r="E1114" s="672" t="s">
        <v>354</v>
      </c>
      <c r="F1114" s="586"/>
      <c r="G1114" s="554"/>
      <c r="H1114" s="587"/>
      <c r="I1114" s="587" t="s">
        <v>197</v>
      </c>
      <c r="J1114" s="583"/>
      <c r="K1114" s="554" t="s">
        <v>2674</v>
      </c>
      <c r="L1114" s="554" t="s">
        <v>2675</v>
      </c>
      <c r="M1114" s="592" t="s">
        <v>461</v>
      </c>
      <c r="N1114" s="583" t="s">
        <v>461</v>
      </c>
      <c r="O1114" s="583" t="s">
        <v>461</v>
      </c>
      <c r="P1114" s="611"/>
      <c r="Q1114" s="583"/>
      <c r="R1114" s="583" t="s">
        <v>4023</v>
      </c>
      <c r="S1114" s="583" t="s">
        <v>4023</v>
      </c>
      <c r="T1114" s="592" t="s">
        <v>3989</v>
      </c>
      <c r="U1114" s="588"/>
    </row>
    <row r="1115" spans="1:21" ht="318.75" x14ac:dyDescent="0.2">
      <c r="A1115" s="602" t="s">
        <v>2596</v>
      </c>
      <c r="B1115" s="583" t="s">
        <v>365</v>
      </c>
      <c r="C1115" s="589">
        <v>157</v>
      </c>
      <c r="D1115" s="554" t="s">
        <v>3602</v>
      </c>
      <c r="E1115" s="672" t="s">
        <v>354</v>
      </c>
      <c r="F1115" s="586"/>
      <c r="G1115" s="554"/>
      <c r="H1115" s="587"/>
      <c r="I1115" s="587" t="s">
        <v>1024</v>
      </c>
      <c r="J1115" s="583"/>
      <c r="K1115" s="554" t="s">
        <v>2674</v>
      </c>
      <c r="L1115" s="554" t="s">
        <v>2675</v>
      </c>
      <c r="M1115" s="592" t="s">
        <v>461</v>
      </c>
      <c r="N1115" s="583" t="s">
        <v>461</v>
      </c>
      <c r="O1115" s="583" t="s">
        <v>461</v>
      </c>
      <c r="P1115" s="611"/>
      <c r="Q1115" s="583"/>
      <c r="R1115" s="583" t="s">
        <v>4023</v>
      </c>
      <c r="S1115" s="583" t="s">
        <v>4023</v>
      </c>
      <c r="T1115" s="592" t="s">
        <v>3989</v>
      </c>
      <c r="U1115" s="588"/>
    </row>
    <row r="1116" spans="1:21" ht="318.75" x14ac:dyDescent="0.2">
      <c r="A1116" s="602" t="s">
        <v>2596</v>
      </c>
      <c r="B1116" s="583" t="s">
        <v>365</v>
      </c>
      <c r="C1116" s="589">
        <v>157</v>
      </c>
      <c r="D1116" s="554" t="s">
        <v>3606</v>
      </c>
      <c r="E1116" s="672" t="s">
        <v>354</v>
      </c>
      <c r="F1116" s="586"/>
      <c r="G1116" s="554"/>
      <c r="H1116" s="587"/>
      <c r="I1116" s="587" t="s">
        <v>197</v>
      </c>
      <c r="J1116" s="583"/>
      <c r="K1116" s="554" t="s">
        <v>3604</v>
      </c>
      <c r="L1116" s="554" t="s">
        <v>2675</v>
      </c>
      <c r="M1116" s="592" t="s">
        <v>461</v>
      </c>
      <c r="N1116" s="583" t="s">
        <v>461</v>
      </c>
      <c r="O1116" s="583" t="s">
        <v>461</v>
      </c>
      <c r="P1116" s="611"/>
      <c r="Q1116" s="583"/>
      <c r="R1116" s="583" t="s">
        <v>4021</v>
      </c>
      <c r="S1116" s="583" t="s">
        <v>4021</v>
      </c>
      <c r="T1116" s="592" t="s">
        <v>3989</v>
      </c>
      <c r="U1116" s="588"/>
    </row>
    <row r="1117" spans="1:21" ht="318.75" x14ac:dyDescent="0.2">
      <c r="A1117" s="602" t="s">
        <v>2596</v>
      </c>
      <c r="B1117" s="583" t="s">
        <v>365</v>
      </c>
      <c r="C1117" s="589">
        <v>157</v>
      </c>
      <c r="D1117" s="554" t="s">
        <v>3606</v>
      </c>
      <c r="E1117" s="672" t="s">
        <v>354</v>
      </c>
      <c r="F1117" s="586"/>
      <c r="G1117" s="554"/>
      <c r="H1117" s="587"/>
      <c r="I1117" s="587" t="s">
        <v>1024</v>
      </c>
      <c r="J1117" s="583"/>
      <c r="K1117" s="554" t="s">
        <v>3604</v>
      </c>
      <c r="L1117" s="554" t="s">
        <v>2675</v>
      </c>
      <c r="M1117" s="592" t="s">
        <v>461</v>
      </c>
      <c r="N1117" s="583" t="s">
        <v>461</v>
      </c>
      <c r="O1117" s="583" t="s">
        <v>461</v>
      </c>
      <c r="P1117" s="611"/>
      <c r="Q1117" s="583"/>
      <c r="R1117" s="583" t="s">
        <v>4021</v>
      </c>
      <c r="S1117" s="583" t="s">
        <v>4021</v>
      </c>
      <c r="T1117" s="592" t="s">
        <v>3989</v>
      </c>
      <c r="U1117" s="588"/>
    </row>
    <row r="1118" spans="1:21" ht="318.75" x14ac:dyDescent="0.2">
      <c r="A1118" s="602" t="s">
        <v>2596</v>
      </c>
      <c r="B1118" s="583" t="s">
        <v>365</v>
      </c>
      <c r="C1118" s="589">
        <v>157</v>
      </c>
      <c r="D1118" s="554" t="s">
        <v>3606</v>
      </c>
      <c r="E1118" s="672" t="s">
        <v>354</v>
      </c>
      <c r="F1118" s="586"/>
      <c r="G1118" s="554"/>
      <c r="H1118" s="587"/>
      <c r="I1118" s="587" t="s">
        <v>197</v>
      </c>
      <c r="J1118" s="583"/>
      <c r="K1118" s="554" t="s">
        <v>3605</v>
      </c>
      <c r="L1118" s="554" t="s">
        <v>2675</v>
      </c>
      <c r="M1118" s="592" t="s">
        <v>461</v>
      </c>
      <c r="N1118" s="583" t="s">
        <v>461</v>
      </c>
      <c r="O1118" s="583" t="s">
        <v>461</v>
      </c>
      <c r="P1118" s="611"/>
      <c r="Q1118" s="583"/>
      <c r="R1118" s="583" t="s">
        <v>4024</v>
      </c>
      <c r="S1118" s="583" t="s">
        <v>4024</v>
      </c>
      <c r="T1118" s="592" t="s">
        <v>3989</v>
      </c>
      <c r="U1118" s="588"/>
    </row>
    <row r="1119" spans="1:21" ht="318.75" x14ac:dyDescent="0.2">
      <c r="A1119" s="602" t="s">
        <v>2596</v>
      </c>
      <c r="B1119" s="583" t="s">
        <v>365</v>
      </c>
      <c r="C1119" s="589">
        <v>157</v>
      </c>
      <c r="D1119" s="554" t="s">
        <v>3606</v>
      </c>
      <c r="E1119" s="672" t="s">
        <v>354</v>
      </c>
      <c r="F1119" s="586"/>
      <c r="G1119" s="554"/>
      <c r="H1119" s="587"/>
      <c r="I1119" s="587" t="s">
        <v>1024</v>
      </c>
      <c r="J1119" s="583"/>
      <c r="K1119" s="554" t="s">
        <v>3605</v>
      </c>
      <c r="L1119" s="554" t="s">
        <v>2675</v>
      </c>
      <c r="M1119" s="592" t="s">
        <v>461</v>
      </c>
      <c r="N1119" s="583" t="s">
        <v>461</v>
      </c>
      <c r="O1119" s="583" t="s">
        <v>461</v>
      </c>
      <c r="P1119" s="611"/>
      <c r="Q1119" s="583"/>
      <c r="R1119" s="583" t="s">
        <v>4024</v>
      </c>
      <c r="S1119" s="583" t="s">
        <v>4024</v>
      </c>
      <c r="T1119" s="592" t="s">
        <v>3989</v>
      </c>
      <c r="U1119" s="588"/>
    </row>
    <row r="1120" spans="1:21" ht="318.75" x14ac:dyDescent="0.2">
      <c r="A1120" s="602" t="s">
        <v>2596</v>
      </c>
      <c r="B1120" s="583" t="s">
        <v>365</v>
      </c>
      <c r="C1120" s="589">
        <v>157</v>
      </c>
      <c r="D1120" s="554" t="s">
        <v>3606</v>
      </c>
      <c r="E1120" s="672" t="s">
        <v>354</v>
      </c>
      <c r="F1120" s="586"/>
      <c r="G1120" s="554"/>
      <c r="H1120" s="587"/>
      <c r="I1120" s="587" t="s">
        <v>197</v>
      </c>
      <c r="J1120" s="583"/>
      <c r="K1120" s="554" t="s">
        <v>2674</v>
      </c>
      <c r="L1120" s="554" t="s">
        <v>2675</v>
      </c>
      <c r="M1120" s="592" t="s">
        <v>461</v>
      </c>
      <c r="N1120" s="583" t="s">
        <v>461</v>
      </c>
      <c r="O1120" s="583" t="s">
        <v>461</v>
      </c>
      <c r="P1120" s="611"/>
      <c r="Q1120" s="583"/>
      <c r="R1120" s="583" t="s">
        <v>4014</v>
      </c>
      <c r="S1120" s="583" t="s">
        <v>4014</v>
      </c>
      <c r="T1120" s="592" t="s">
        <v>3989</v>
      </c>
      <c r="U1120" s="588"/>
    </row>
    <row r="1121" spans="1:21" ht="318.75" x14ac:dyDescent="0.2">
      <c r="A1121" s="602" t="s">
        <v>2596</v>
      </c>
      <c r="B1121" s="583" t="s">
        <v>365</v>
      </c>
      <c r="C1121" s="589">
        <v>157</v>
      </c>
      <c r="D1121" s="554" t="s">
        <v>3606</v>
      </c>
      <c r="E1121" s="672" t="s">
        <v>354</v>
      </c>
      <c r="F1121" s="586"/>
      <c r="G1121" s="554"/>
      <c r="H1121" s="587"/>
      <c r="I1121" s="587" t="s">
        <v>1024</v>
      </c>
      <c r="J1121" s="583"/>
      <c r="K1121" s="554" t="s">
        <v>2674</v>
      </c>
      <c r="L1121" s="554" t="s">
        <v>2675</v>
      </c>
      <c r="M1121" s="592" t="s">
        <v>461</v>
      </c>
      <c r="N1121" s="583" t="s">
        <v>461</v>
      </c>
      <c r="O1121" s="583" t="s">
        <v>461</v>
      </c>
      <c r="P1121" s="611"/>
      <c r="Q1121" s="583"/>
      <c r="R1121" s="583" t="s">
        <v>4014</v>
      </c>
      <c r="S1121" s="583" t="s">
        <v>4014</v>
      </c>
      <c r="T1121" s="592" t="s">
        <v>3989</v>
      </c>
      <c r="U1121" s="588"/>
    </row>
    <row r="1122" spans="1:21" ht="318.75" x14ac:dyDescent="0.2">
      <c r="A1122" s="602" t="s">
        <v>2596</v>
      </c>
      <c r="B1122" s="583" t="s">
        <v>365</v>
      </c>
      <c r="C1122" s="589">
        <v>157</v>
      </c>
      <c r="D1122" s="554" t="s">
        <v>3606</v>
      </c>
      <c r="E1122" s="672" t="s">
        <v>354</v>
      </c>
      <c r="F1122" s="586"/>
      <c r="G1122" s="554"/>
      <c r="H1122" s="587"/>
      <c r="I1122" s="587" t="s">
        <v>197</v>
      </c>
      <c r="J1122" s="583"/>
      <c r="K1122" s="554" t="s">
        <v>3604</v>
      </c>
      <c r="L1122" s="554" t="s">
        <v>2675</v>
      </c>
      <c r="M1122" s="592" t="s">
        <v>461</v>
      </c>
      <c r="N1122" s="583" t="s">
        <v>461</v>
      </c>
      <c r="O1122" s="583" t="s">
        <v>461</v>
      </c>
      <c r="P1122" s="611"/>
      <c r="Q1122" s="583"/>
      <c r="R1122" s="583" t="s">
        <v>4021</v>
      </c>
      <c r="S1122" s="583" t="s">
        <v>4021</v>
      </c>
      <c r="T1122" s="592" t="s">
        <v>3989</v>
      </c>
      <c r="U1122" s="588"/>
    </row>
    <row r="1123" spans="1:21" ht="318.75" x14ac:dyDescent="0.2">
      <c r="A1123" s="602" t="s">
        <v>2596</v>
      </c>
      <c r="B1123" s="583" t="s">
        <v>365</v>
      </c>
      <c r="C1123" s="589">
        <v>157</v>
      </c>
      <c r="D1123" s="554" t="s">
        <v>3606</v>
      </c>
      <c r="E1123" s="672" t="s">
        <v>354</v>
      </c>
      <c r="F1123" s="586"/>
      <c r="G1123" s="554"/>
      <c r="H1123" s="587"/>
      <c r="I1123" s="587" t="s">
        <v>1024</v>
      </c>
      <c r="J1123" s="583"/>
      <c r="K1123" s="554" t="s">
        <v>3604</v>
      </c>
      <c r="L1123" s="554" t="s">
        <v>2675</v>
      </c>
      <c r="M1123" s="592" t="s">
        <v>461</v>
      </c>
      <c r="N1123" s="583" t="s">
        <v>461</v>
      </c>
      <c r="O1123" s="583" t="s">
        <v>461</v>
      </c>
      <c r="P1123" s="611"/>
      <c r="Q1123" s="583"/>
      <c r="R1123" s="583" t="s">
        <v>4021</v>
      </c>
      <c r="S1123" s="583" t="s">
        <v>4021</v>
      </c>
      <c r="T1123" s="592" t="s">
        <v>3989</v>
      </c>
      <c r="U1123" s="588"/>
    </row>
    <row r="1124" spans="1:21" ht="318.75" x14ac:dyDescent="0.2">
      <c r="A1124" s="602" t="s">
        <v>2596</v>
      </c>
      <c r="B1124" s="583" t="s">
        <v>365</v>
      </c>
      <c r="C1124" s="589">
        <v>157</v>
      </c>
      <c r="D1124" s="554" t="s">
        <v>3606</v>
      </c>
      <c r="E1124" s="672" t="s">
        <v>354</v>
      </c>
      <c r="F1124" s="586"/>
      <c r="G1124" s="554"/>
      <c r="H1124" s="587"/>
      <c r="I1124" s="587" t="s">
        <v>197</v>
      </c>
      <c r="J1124" s="583"/>
      <c r="K1124" s="554" t="s">
        <v>3603</v>
      </c>
      <c r="L1124" s="554" t="s">
        <v>2675</v>
      </c>
      <c r="M1124" s="592" t="s">
        <v>461</v>
      </c>
      <c r="N1124" s="583" t="s">
        <v>461</v>
      </c>
      <c r="O1124" s="583" t="s">
        <v>461</v>
      </c>
      <c r="P1124" s="611"/>
      <c r="Q1124" s="583"/>
      <c r="R1124" s="583" t="s">
        <v>4021</v>
      </c>
      <c r="S1124" s="583" t="s">
        <v>4021</v>
      </c>
      <c r="T1124" s="592" t="s">
        <v>3989</v>
      </c>
      <c r="U1124" s="588"/>
    </row>
    <row r="1125" spans="1:21" ht="318.75" x14ac:dyDescent="0.2">
      <c r="A1125" s="602" t="s">
        <v>2596</v>
      </c>
      <c r="B1125" s="583" t="s">
        <v>365</v>
      </c>
      <c r="C1125" s="589">
        <v>157</v>
      </c>
      <c r="D1125" s="554" t="s">
        <v>3606</v>
      </c>
      <c r="E1125" s="672" t="s">
        <v>354</v>
      </c>
      <c r="F1125" s="586"/>
      <c r="G1125" s="554"/>
      <c r="H1125" s="587"/>
      <c r="I1125" s="587" t="s">
        <v>1024</v>
      </c>
      <c r="J1125" s="583"/>
      <c r="K1125" s="554" t="s">
        <v>3603</v>
      </c>
      <c r="L1125" s="554" t="s">
        <v>2675</v>
      </c>
      <c r="M1125" s="592" t="s">
        <v>461</v>
      </c>
      <c r="N1125" s="583" t="s">
        <v>461</v>
      </c>
      <c r="O1125" s="583" t="s">
        <v>461</v>
      </c>
      <c r="P1125" s="611"/>
      <c r="Q1125" s="583"/>
      <c r="R1125" s="583" t="s">
        <v>4021</v>
      </c>
      <c r="S1125" s="583" t="s">
        <v>4021</v>
      </c>
      <c r="T1125" s="592" t="s">
        <v>3989</v>
      </c>
      <c r="U1125" s="588"/>
    </row>
    <row r="1126" spans="1:21" ht="318.75" x14ac:dyDescent="0.2">
      <c r="A1126" s="602" t="s">
        <v>2596</v>
      </c>
      <c r="B1126" s="583" t="s">
        <v>365</v>
      </c>
      <c r="C1126" s="589">
        <v>157</v>
      </c>
      <c r="D1126" s="554" t="s">
        <v>3606</v>
      </c>
      <c r="E1126" s="672" t="s">
        <v>354</v>
      </c>
      <c r="F1126" s="586"/>
      <c r="G1126" s="554"/>
      <c r="H1126" s="587"/>
      <c r="I1126" s="587" t="s">
        <v>197</v>
      </c>
      <c r="J1126" s="583"/>
      <c r="K1126" s="554" t="s">
        <v>3607</v>
      </c>
      <c r="L1126" s="554" t="s">
        <v>2675</v>
      </c>
      <c r="M1126" s="592" t="s">
        <v>461</v>
      </c>
      <c r="N1126" s="583" t="s">
        <v>461</v>
      </c>
      <c r="O1126" s="583" t="s">
        <v>461</v>
      </c>
      <c r="P1126" s="611"/>
      <c r="Q1126" s="583"/>
      <c r="R1126" s="583" t="s">
        <v>4025</v>
      </c>
      <c r="S1126" s="583" t="s">
        <v>4025</v>
      </c>
      <c r="T1126" s="592" t="s">
        <v>3989</v>
      </c>
      <c r="U1126" s="588"/>
    </row>
    <row r="1127" spans="1:21" ht="318.75" x14ac:dyDescent="0.2">
      <c r="A1127" s="602" t="s">
        <v>2596</v>
      </c>
      <c r="B1127" s="583" t="s">
        <v>365</v>
      </c>
      <c r="C1127" s="589">
        <v>157</v>
      </c>
      <c r="D1127" s="554" t="s">
        <v>3606</v>
      </c>
      <c r="E1127" s="672" t="s">
        <v>354</v>
      </c>
      <c r="F1127" s="586"/>
      <c r="G1127" s="554"/>
      <c r="H1127" s="587"/>
      <c r="I1127" s="587" t="s">
        <v>1024</v>
      </c>
      <c r="J1127" s="583"/>
      <c r="K1127" s="554" t="s">
        <v>3607</v>
      </c>
      <c r="L1127" s="554" t="s">
        <v>2675</v>
      </c>
      <c r="M1127" s="592" t="s">
        <v>461</v>
      </c>
      <c r="N1127" s="583" t="s">
        <v>461</v>
      </c>
      <c r="O1127" s="583" t="s">
        <v>461</v>
      </c>
      <c r="P1127" s="611"/>
      <c r="Q1127" s="583"/>
      <c r="R1127" s="583" t="s">
        <v>4025</v>
      </c>
      <c r="S1127" s="583" t="s">
        <v>4025</v>
      </c>
      <c r="T1127" s="592" t="s">
        <v>3989</v>
      </c>
      <c r="U1127" s="588"/>
    </row>
    <row r="1128" spans="1:21" ht="318.75" x14ac:dyDescent="0.2">
      <c r="A1128" s="602" t="s">
        <v>2596</v>
      </c>
      <c r="B1128" s="583" t="s">
        <v>365</v>
      </c>
      <c r="C1128" s="589">
        <v>157</v>
      </c>
      <c r="D1128" s="554" t="s">
        <v>3606</v>
      </c>
      <c r="E1128" s="672" t="s">
        <v>354</v>
      </c>
      <c r="F1128" s="586"/>
      <c r="G1128" s="554"/>
      <c r="H1128" s="587"/>
      <c r="I1128" s="587" t="s">
        <v>197</v>
      </c>
      <c r="J1128" s="583"/>
      <c r="K1128" s="554" t="s">
        <v>2674</v>
      </c>
      <c r="L1128" s="554" t="s">
        <v>2675</v>
      </c>
      <c r="M1128" s="592" t="s">
        <v>461</v>
      </c>
      <c r="N1128" s="583" t="s">
        <v>461</v>
      </c>
      <c r="O1128" s="583" t="s">
        <v>461</v>
      </c>
      <c r="P1128" s="611"/>
      <c r="Q1128" s="583"/>
      <c r="R1128" s="583" t="s">
        <v>4026</v>
      </c>
      <c r="S1128" s="583" t="s">
        <v>4026</v>
      </c>
      <c r="T1128" s="592" t="s">
        <v>3989</v>
      </c>
      <c r="U1128" s="588"/>
    </row>
    <row r="1129" spans="1:21" ht="318.75" x14ac:dyDescent="0.2">
      <c r="A1129" s="602" t="s">
        <v>2596</v>
      </c>
      <c r="B1129" s="583" t="s">
        <v>365</v>
      </c>
      <c r="C1129" s="589">
        <v>157</v>
      </c>
      <c r="D1129" s="554" t="s">
        <v>3606</v>
      </c>
      <c r="E1129" s="672" t="s">
        <v>354</v>
      </c>
      <c r="F1129" s="586"/>
      <c r="G1129" s="554"/>
      <c r="H1129" s="587"/>
      <c r="I1129" s="587" t="s">
        <v>1024</v>
      </c>
      <c r="J1129" s="583"/>
      <c r="K1129" s="554" t="s">
        <v>2674</v>
      </c>
      <c r="L1129" s="554" t="s">
        <v>2675</v>
      </c>
      <c r="M1129" s="592" t="s">
        <v>461</v>
      </c>
      <c r="N1129" s="583" t="s">
        <v>461</v>
      </c>
      <c r="O1129" s="583" t="s">
        <v>461</v>
      </c>
      <c r="P1129" s="611"/>
      <c r="Q1129" s="583"/>
      <c r="R1129" s="583" t="s">
        <v>4026</v>
      </c>
      <c r="S1129" s="583" t="s">
        <v>4026</v>
      </c>
      <c r="T1129" s="592" t="s">
        <v>3989</v>
      </c>
      <c r="U1129" s="588"/>
    </row>
    <row r="1130" spans="1:21" ht="318.75" x14ac:dyDescent="0.2">
      <c r="A1130" s="602" t="s">
        <v>2596</v>
      </c>
      <c r="B1130" s="583" t="s">
        <v>365</v>
      </c>
      <c r="C1130" s="589">
        <v>157</v>
      </c>
      <c r="D1130" s="554" t="s">
        <v>3606</v>
      </c>
      <c r="E1130" s="672" t="s">
        <v>354</v>
      </c>
      <c r="F1130" s="586"/>
      <c r="G1130" s="554"/>
      <c r="H1130" s="587"/>
      <c r="I1130" s="587" t="s">
        <v>197</v>
      </c>
      <c r="J1130" s="583"/>
      <c r="K1130" s="554" t="s">
        <v>3603</v>
      </c>
      <c r="L1130" s="554" t="s">
        <v>2675</v>
      </c>
      <c r="M1130" s="592" t="s">
        <v>461</v>
      </c>
      <c r="N1130" s="583" t="s">
        <v>461</v>
      </c>
      <c r="O1130" s="583" t="s">
        <v>461</v>
      </c>
      <c r="P1130" s="611"/>
      <c r="Q1130" s="583"/>
      <c r="R1130" s="583" t="s">
        <v>4027</v>
      </c>
      <c r="S1130" s="583" t="s">
        <v>4027</v>
      </c>
      <c r="T1130" s="592" t="s">
        <v>3989</v>
      </c>
      <c r="U1130" s="588"/>
    </row>
    <row r="1131" spans="1:21" ht="318.75" x14ac:dyDescent="0.2">
      <c r="A1131" s="602" t="s">
        <v>2596</v>
      </c>
      <c r="B1131" s="583" t="s">
        <v>365</v>
      </c>
      <c r="C1131" s="589">
        <v>157</v>
      </c>
      <c r="D1131" s="554" t="s">
        <v>3606</v>
      </c>
      <c r="E1131" s="672" t="s">
        <v>354</v>
      </c>
      <c r="F1131" s="586"/>
      <c r="G1131" s="554"/>
      <c r="H1131" s="587"/>
      <c r="I1131" s="587" t="s">
        <v>1024</v>
      </c>
      <c r="J1131" s="583"/>
      <c r="K1131" s="554" t="s">
        <v>3603</v>
      </c>
      <c r="L1131" s="554" t="s">
        <v>2675</v>
      </c>
      <c r="M1131" s="592" t="s">
        <v>461</v>
      </c>
      <c r="N1131" s="583" t="s">
        <v>461</v>
      </c>
      <c r="O1131" s="583" t="s">
        <v>461</v>
      </c>
      <c r="P1131" s="611"/>
      <c r="Q1131" s="583"/>
      <c r="R1131" s="583" t="s">
        <v>4027</v>
      </c>
      <c r="S1131" s="583" t="s">
        <v>4027</v>
      </c>
      <c r="T1131" s="592" t="s">
        <v>3989</v>
      </c>
      <c r="U1131" s="588"/>
    </row>
    <row r="1132" spans="1:21" ht="318.75" x14ac:dyDescent="0.2">
      <c r="A1132" s="602" t="s">
        <v>2596</v>
      </c>
      <c r="B1132" s="583" t="s">
        <v>365</v>
      </c>
      <c r="C1132" s="589">
        <v>157</v>
      </c>
      <c r="D1132" s="554" t="s">
        <v>3606</v>
      </c>
      <c r="E1132" s="672" t="s">
        <v>354</v>
      </c>
      <c r="F1132" s="586"/>
      <c r="G1132" s="554"/>
      <c r="H1132" s="587"/>
      <c r="I1132" s="587" t="s">
        <v>197</v>
      </c>
      <c r="J1132" s="583"/>
      <c r="K1132" s="554" t="s">
        <v>2674</v>
      </c>
      <c r="L1132" s="554" t="s">
        <v>2675</v>
      </c>
      <c r="M1132" s="592" t="s">
        <v>461</v>
      </c>
      <c r="N1132" s="583" t="s">
        <v>461</v>
      </c>
      <c r="O1132" s="583" t="s">
        <v>461</v>
      </c>
      <c r="P1132" s="611"/>
      <c r="Q1132" s="583"/>
      <c r="R1132" s="583" t="s">
        <v>4028</v>
      </c>
      <c r="S1132" s="583" t="s">
        <v>4028</v>
      </c>
      <c r="T1132" s="592" t="s">
        <v>3989</v>
      </c>
      <c r="U1132" s="588"/>
    </row>
    <row r="1133" spans="1:21" ht="318.75" x14ac:dyDescent="0.2">
      <c r="A1133" s="602" t="s">
        <v>2596</v>
      </c>
      <c r="B1133" s="583" t="s">
        <v>365</v>
      </c>
      <c r="C1133" s="589">
        <v>157</v>
      </c>
      <c r="D1133" s="554" t="s">
        <v>3606</v>
      </c>
      <c r="E1133" s="672" t="s">
        <v>354</v>
      </c>
      <c r="F1133" s="586"/>
      <c r="G1133" s="554"/>
      <c r="H1133" s="587"/>
      <c r="I1133" s="587" t="s">
        <v>1024</v>
      </c>
      <c r="J1133" s="583"/>
      <c r="K1133" s="554" t="s">
        <v>2674</v>
      </c>
      <c r="L1133" s="554" t="s">
        <v>2675</v>
      </c>
      <c r="M1133" s="592" t="s">
        <v>461</v>
      </c>
      <c r="N1133" s="583" t="s">
        <v>461</v>
      </c>
      <c r="O1133" s="583" t="s">
        <v>461</v>
      </c>
      <c r="P1133" s="611"/>
      <c r="Q1133" s="583"/>
      <c r="R1133" s="583" t="s">
        <v>4028</v>
      </c>
      <c r="S1133" s="583" t="s">
        <v>4028</v>
      </c>
      <c r="T1133" s="592" t="s">
        <v>3989</v>
      </c>
      <c r="U1133" s="588"/>
    </row>
    <row r="1134" spans="1:21" ht="318.75" x14ac:dyDescent="0.2">
      <c r="A1134" s="602" t="s">
        <v>2596</v>
      </c>
      <c r="B1134" s="583" t="s">
        <v>365</v>
      </c>
      <c r="C1134" s="589">
        <v>157</v>
      </c>
      <c r="D1134" s="554" t="s">
        <v>3608</v>
      </c>
      <c r="E1134" s="672" t="s">
        <v>354</v>
      </c>
      <c r="F1134" s="586"/>
      <c r="G1134" s="554"/>
      <c r="H1134" s="587"/>
      <c r="I1134" s="587" t="s">
        <v>197</v>
      </c>
      <c r="J1134" s="583"/>
      <c r="K1134" s="554" t="s">
        <v>3604</v>
      </c>
      <c r="L1134" s="554" t="s">
        <v>2675</v>
      </c>
      <c r="M1134" s="592" t="s">
        <v>461</v>
      </c>
      <c r="N1134" s="583" t="s">
        <v>461</v>
      </c>
      <c r="O1134" s="583" t="s">
        <v>461</v>
      </c>
      <c r="P1134" s="611"/>
      <c r="Q1134" s="583"/>
      <c r="R1134" s="583" t="s">
        <v>4021</v>
      </c>
      <c r="S1134" s="583" t="s">
        <v>4021</v>
      </c>
      <c r="T1134" s="592" t="s">
        <v>3989</v>
      </c>
      <c r="U1134" s="588"/>
    </row>
    <row r="1135" spans="1:21" ht="318.75" x14ac:dyDescent="0.2">
      <c r="A1135" s="602" t="s">
        <v>2596</v>
      </c>
      <c r="B1135" s="583" t="s">
        <v>365</v>
      </c>
      <c r="C1135" s="589">
        <v>157</v>
      </c>
      <c r="D1135" s="554" t="s">
        <v>3608</v>
      </c>
      <c r="E1135" s="672" t="s">
        <v>354</v>
      </c>
      <c r="F1135" s="586"/>
      <c r="G1135" s="554"/>
      <c r="H1135" s="587"/>
      <c r="I1135" s="587" t="s">
        <v>1024</v>
      </c>
      <c r="J1135" s="583"/>
      <c r="K1135" s="554" t="s">
        <v>3604</v>
      </c>
      <c r="L1135" s="554" t="s">
        <v>2675</v>
      </c>
      <c r="M1135" s="592" t="s">
        <v>461</v>
      </c>
      <c r="N1135" s="583" t="s">
        <v>461</v>
      </c>
      <c r="O1135" s="583" t="s">
        <v>461</v>
      </c>
      <c r="P1135" s="611"/>
      <c r="Q1135" s="583"/>
      <c r="R1135" s="583" t="s">
        <v>4021</v>
      </c>
      <c r="S1135" s="583" t="s">
        <v>4021</v>
      </c>
      <c r="T1135" s="592" t="s">
        <v>3989</v>
      </c>
      <c r="U1135" s="588"/>
    </row>
    <row r="1136" spans="1:21" ht="318.75" x14ac:dyDescent="0.2">
      <c r="A1136" s="602" t="s">
        <v>2596</v>
      </c>
      <c r="B1136" s="583" t="s">
        <v>365</v>
      </c>
      <c r="C1136" s="589">
        <v>157</v>
      </c>
      <c r="D1136" s="554" t="s">
        <v>3608</v>
      </c>
      <c r="E1136" s="672" t="s">
        <v>354</v>
      </c>
      <c r="F1136" s="586"/>
      <c r="G1136" s="554"/>
      <c r="H1136" s="587"/>
      <c r="I1136" s="587" t="s">
        <v>197</v>
      </c>
      <c r="J1136" s="583"/>
      <c r="K1136" s="554" t="s">
        <v>3604</v>
      </c>
      <c r="L1136" s="554" t="s">
        <v>2675</v>
      </c>
      <c r="M1136" s="592" t="s">
        <v>461</v>
      </c>
      <c r="N1136" s="583" t="s">
        <v>461</v>
      </c>
      <c r="O1136" s="583" t="s">
        <v>461</v>
      </c>
      <c r="P1136" s="611"/>
      <c r="Q1136" s="583"/>
      <c r="R1136" s="583" t="s">
        <v>4021</v>
      </c>
      <c r="S1136" s="583" t="s">
        <v>4021</v>
      </c>
      <c r="T1136" s="592" t="s">
        <v>3989</v>
      </c>
      <c r="U1136" s="588"/>
    </row>
    <row r="1137" spans="1:21" ht="318.75" x14ac:dyDescent="0.2">
      <c r="A1137" s="602" t="s">
        <v>2596</v>
      </c>
      <c r="B1137" s="583" t="s">
        <v>365</v>
      </c>
      <c r="C1137" s="589">
        <v>157</v>
      </c>
      <c r="D1137" s="554" t="s">
        <v>3608</v>
      </c>
      <c r="E1137" s="672" t="s">
        <v>354</v>
      </c>
      <c r="F1137" s="586"/>
      <c r="G1137" s="554"/>
      <c r="H1137" s="587"/>
      <c r="I1137" s="587" t="s">
        <v>1024</v>
      </c>
      <c r="J1137" s="583"/>
      <c r="K1137" s="554" t="s">
        <v>3604</v>
      </c>
      <c r="L1137" s="554" t="s">
        <v>2675</v>
      </c>
      <c r="M1137" s="592" t="s">
        <v>461</v>
      </c>
      <c r="N1137" s="583" t="s">
        <v>461</v>
      </c>
      <c r="O1137" s="583" t="s">
        <v>461</v>
      </c>
      <c r="P1137" s="611"/>
      <c r="Q1137" s="583"/>
      <c r="R1137" s="583" t="s">
        <v>4021</v>
      </c>
      <c r="S1137" s="583" t="s">
        <v>4021</v>
      </c>
      <c r="T1137" s="592" t="s">
        <v>3989</v>
      </c>
      <c r="U1137" s="588"/>
    </row>
    <row r="1138" spans="1:21" ht="318.75" x14ac:dyDescent="0.2">
      <c r="A1138" s="602" t="s">
        <v>2596</v>
      </c>
      <c r="B1138" s="583" t="s">
        <v>365</v>
      </c>
      <c r="C1138" s="589">
        <v>157</v>
      </c>
      <c r="D1138" s="554" t="s">
        <v>3608</v>
      </c>
      <c r="E1138" s="672" t="s">
        <v>354</v>
      </c>
      <c r="F1138" s="586"/>
      <c r="G1138" s="554"/>
      <c r="H1138" s="587"/>
      <c r="I1138" s="587" t="s">
        <v>197</v>
      </c>
      <c r="J1138" s="583"/>
      <c r="K1138" s="554" t="s">
        <v>2674</v>
      </c>
      <c r="L1138" s="554" t="s">
        <v>2675</v>
      </c>
      <c r="M1138" s="592" t="s">
        <v>461</v>
      </c>
      <c r="N1138" s="583" t="s">
        <v>461</v>
      </c>
      <c r="O1138" s="583" t="s">
        <v>461</v>
      </c>
      <c r="P1138" s="611"/>
      <c r="Q1138" s="583"/>
      <c r="R1138" s="583" t="s">
        <v>4029</v>
      </c>
      <c r="S1138" s="583" t="s">
        <v>4029</v>
      </c>
      <c r="T1138" s="592" t="s">
        <v>3989</v>
      </c>
      <c r="U1138" s="588"/>
    </row>
    <row r="1139" spans="1:21" ht="318.75" x14ac:dyDescent="0.2">
      <c r="A1139" s="602" t="s">
        <v>2596</v>
      </c>
      <c r="B1139" s="583" t="s">
        <v>365</v>
      </c>
      <c r="C1139" s="589">
        <v>157</v>
      </c>
      <c r="D1139" s="554" t="s">
        <v>3608</v>
      </c>
      <c r="E1139" s="672" t="s">
        <v>354</v>
      </c>
      <c r="F1139" s="586"/>
      <c r="G1139" s="554"/>
      <c r="H1139" s="587"/>
      <c r="I1139" s="587" t="s">
        <v>1024</v>
      </c>
      <c r="J1139" s="583"/>
      <c r="K1139" s="554" t="s">
        <v>2674</v>
      </c>
      <c r="L1139" s="554" t="s">
        <v>2675</v>
      </c>
      <c r="M1139" s="592" t="s">
        <v>461</v>
      </c>
      <c r="N1139" s="583" t="s">
        <v>461</v>
      </c>
      <c r="O1139" s="583" t="s">
        <v>461</v>
      </c>
      <c r="P1139" s="611"/>
      <c r="Q1139" s="583"/>
      <c r="R1139" s="583" t="s">
        <v>4029</v>
      </c>
      <c r="S1139" s="583" t="s">
        <v>4029</v>
      </c>
      <c r="T1139" s="592" t="s">
        <v>3989</v>
      </c>
      <c r="U1139" s="588"/>
    </row>
    <row r="1140" spans="1:21" ht="318.75" x14ac:dyDescent="0.2">
      <c r="A1140" s="602" t="s">
        <v>2596</v>
      </c>
      <c r="B1140" s="583" t="s">
        <v>365</v>
      </c>
      <c r="C1140" s="589">
        <v>157</v>
      </c>
      <c r="D1140" s="554" t="s">
        <v>3608</v>
      </c>
      <c r="E1140" s="672" t="s">
        <v>354</v>
      </c>
      <c r="F1140" s="586"/>
      <c r="G1140" s="554"/>
      <c r="H1140" s="587"/>
      <c r="I1140" s="587" t="s">
        <v>197</v>
      </c>
      <c r="J1140" s="583"/>
      <c r="K1140" s="554" t="s">
        <v>2674</v>
      </c>
      <c r="L1140" s="554" t="s">
        <v>2675</v>
      </c>
      <c r="M1140" s="592" t="s">
        <v>461</v>
      </c>
      <c r="N1140" s="583" t="s">
        <v>461</v>
      </c>
      <c r="O1140" s="583" t="s">
        <v>461</v>
      </c>
      <c r="P1140" s="611"/>
      <c r="Q1140" s="583"/>
      <c r="R1140" s="583" t="s">
        <v>4025</v>
      </c>
      <c r="S1140" s="583" t="s">
        <v>4025</v>
      </c>
      <c r="T1140" s="592" t="s">
        <v>3989</v>
      </c>
      <c r="U1140" s="588"/>
    </row>
    <row r="1141" spans="1:21" ht="318.75" x14ac:dyDescent="0.2">
      <c r="A1141" s="602" t="s">
        <v>2596</v>
      </c>
      <c r="B1141" s="583" t="s">
        <v>365</v>
      </c>
      <c r="C1141" s="589">
        <v>157</v>
      </c>
      <c r="D1141" s="554" t="s">
        <v>3608</v>
      </c>
      <c r="E1141" s="672" t="s">
        <v>354</v>
      </c>
      <c r="F1141" s="586"/>
      <c r="G1141" s="554"/>
      <c r="H1141" s="587"/>
      <c r="I1141" s="587" t="s">
        <v>1024</v>
      </c>
      <c r="J1141" s="583"/>
      <c r="K1141" s="554" t="s">
        <v>2674</v>
      </c>
      <c r="L1141" s="554" t="s">
        <v>2675</v>
      </c>
      <c r="M1141" s="592" t="s">
        <v>461</v>
      </c>
      <c r="N1141" s="583" t="s">
        <v>461</v>
      </c>
      <c r="O1141" s="583" t="s">
        <v>461</v>
      </c>
      <c r="P1141" s="611"/>
      <c r="Q1141" s="583"/>
      <c r="R1141" s="583" t="s">
        <v>4025</v>
      </c>
      <c r="S1141" s="583" t="s">
        <v>4025</v>
      </c>
      <c r="T1141" s="592" t="s">
        <v>3989</v>
      </c>
      <c r="U1141" s="588"/>
    </row>
    <row r="1142" spans="1:21" ht="318.75" x14ac:dyDescent="0.2">
      <c r="A1142" s="602" t="s">
        <v>2596</v>
      </c>
      <c r="B1142" s="583" t="s">
        <v>365</v>
      </c>
      <c r="C1142" s="589">
        <v>157</v>
      </c>
      <c r="D1142" s="554" t="s">
        <v>3608</v>
      </c>
      <c r="E1142" s="672" t="s">
        <v>354</v>
      </c>
      <c r="F1142" s="586"/>
      <c r="G1142" s="554"/>
      <c r="H1142" s="587"/>
      <c r="I1142" s="587" t="s">
        <v>197</v>
      </c>
      <c r="J1142" s="583"/>
      <c r="K1142" s="554" t="s">
        <v>2674</v>
      </c>
      <c r="L1142" s="554" t="s">
        <v>2675</v>
      </c>
      <c r="M1142" s="592" t="s">
        <v>461</v>
      </c>
      <c r="N1142" s="583" t="s">
        <v>461</v>
      </c>
      <c r="O1142" s="583" t="s">
        <v>461</v>
      </c>
      <c r="P1142" s="611"/>
      <c r="Q1142" s="583"/>
      <c r="R1142" s="583" t="s">
        <v>4025</v>
      </c>
      <c r="S1142" s="583" t="s">
        <v>4025</v>
      </c>
      <c r="T1142" s="592" t="s">
        <v>3989</v>
      </c>
      <c r="U1142" s="588"/>
    </row>
    <row r="1143" spans="1:21" ht="318.75" x14ac:dyDescent="0.2">
      <c r="A1143" s="602" t="s">
        <v>2596</v>
      </c>
      <c r="B1143" s="583" t="s">
        <v>365</v>
      </c>
      <c r="C1143" s="589">
        <v>157</v>
      </c>
      <c r="D1143" s="554" t="s">
        <v>3608</v>
      </c>
      <c r="E1143" s="672" t="s">
        <v>354</v>
      </c>
      <c r="F1143" s="586"/>
      <c r="G1143" s="554"/>
      <c r="H1143" s="587"/>
      <c r="I1143" s="587" t="s">
        <v>1024</v>
      </c>
      <c r="J1143" s="583"/>
      <c r="K1143" s="554" t="s">
        <v>2674</v>
      </c>
      <c r="L1143" s="554" t="s">
        <v>2675</v>
      </c>
      <c r="M1143" s="592" t="s">
        <v>461</v>
      </c>
      <c r="N1143" s="583" t="s">
        <v>461</v>
      </c>
      <c r="O1143" s="583" t="s">
        <v>461</v>
      </c>
      <c r="P1143" s="611"/>
      <c r="Q1143" s="583"/>
      <c r="R1143" s="583" t="s">
        <v>4025</v>
      </c>
      <c r="S1143" s="583" t="s">
        <v>4025</v>
      </c>
      <c r="T1143" s="592" t="s">
        <v>3989</v>
      </c>
      <c r="U1143" s="588"/>
    </row>
    <row r="1144" spans="1:21" ht="318.75" x14ac:dyDescent="0.2">
      <c r="A1144" s="602" t="s">
        <v>2596</v>
      </c>
      <c r="B1144" s="583" t="s">
        <v>365</v>
      </c>
      <c r="C1144" s="589">
        <v>157</v>
      </c>
      <c r="D1144" s="554" t="s">
        <v>3608</v>
      </c>
      <c r="E1144" s="672" t="s">
        <v>354</v>
      </c>
      <c r="F1144" s="586"/>
      <c r="G1144" s="554"/>
      <c r="H1144" s="587"/>
      <c r="I1144" s="587" t="s">
        <v>197</v>
      </c>
      <c r="J1144" s="583"/>
      <c r="K1144" s="554" t="s">
        <v>2674</v>
      </c>
      <c r="L1144" s="554" t="s">
        <v>2675</v>
      </c>
      <c r="M1144" s="592" t="s">
        <v>461</v>
      </c>
      <c r="N1144" s="583" t="s">
        <v>461</v>
      </c>
      <c r="O1144" s="583" t="s">
        <v>461</v>
      </c>
      <c r="P1144" s="611"/>
      <c r="Q1144" s="583"/>
      <c r="R1144" s="583" t="s">
        <v>4025</v>
      </c>
      <c r="S1144" s="583" t="s">
        <v>4025</v>
      </c>
      <c r="T1144" s="592" t="s">
        <v>3989</v>
      </c>
      <c r="U1144" s="588"/>
    </row>
    <row r="1145" spans="1:21" ht="318.75" x14ac:dyDescent="0.2">
      <c r="A1145" s="602" t="s">
        <v>2596</v>
      </c>
      <c r="B1145" s="583" t="s">
        <v>365</v>
      </c>
      <c r="C1145" s="589">
        <v>157</v>
      </c>
      <c r="D1145" s="554" t="s">
        <v>3608</v>
      </c>
      <c r="E1145" s="672" t="s">
        <v>354</v>
      </c>
      <c r="F1145" s="586"/>
      <c r="G1145" s="554"/>
      <c r="H1145" s="587"/>
      <c r="I1145" s="587" t="s">
        <v>1024</v>
      </c>
      <c r="J1145" s="583"/>
      <c r="K1145" s="554" t="s">
        <v>2674</v>
      </c>
      <c r="L1145" s="554" t="s">
        <v>2675</v>
      </c>
      <c r="M1145" s="592" t="s">
        <v>461</v>
      </c>
      <c r="N1145" s="583" t="s">
        <v>461</v>
      </c>
      <c r="O1145" s="583" t="s">
        <v>461</v>
      </c>
      <c r="P1145" s="611"/>
      <c r="Q1145" s="583"/>
      <c r="R1145" s="583" t="s">
        <v>4025</v>
      </c>
      <c r="S1145" s="583" t="s">
        <v>4025</v>
      </c>
      <c r="T1145" s="592" t="s">
        <v>3989</v>
      </c>
      <c r="U1145" s="588"/>
    </row>
    <row r="1146" spans="1:21" ht="318.75" x14ac:dyDescent="0.2">
      <c r="A1146" s="602" t="s">
        <v>2596</v>
      </c>
      <c r="B1146" s="583" t="s">
        <v>365</v>
      </c>
      <c r="C1146" s="589">
        <v>157</v>
      </c>
      <c r="D1146" s="554" t="s">
        <v>3608</v>
      </c>
      <c r="E1146" s="672" t="s">
        <v>354</v>
      </c>
      <c r="F1146" s="586"/>
      <c r="G1146" s="554"/>
      <c r="H1146" s="587"/>
      <c r="I1146" s="587" t="s">
        <v>197</v>
      </c>
      <c r="J1146" s="583"/>
      <c r="K1146" s="554" t="s">
        <v>2674</v>
      </c>
      <c r="L1146" s="554" t="s">
        <v>2675</v>
      </c>
      <c r="M1146" s="592" t="s">
        <v>461</v>
      </c>
      <c r="N1146" s="583" t="s">
        <v>461</v>
      </c>
      <c r="O1146" s="583" t="s">
        <v>461</v>
      </c>
      <c r="P1146" s="611"/>
      <c r="Q1146" s="583"/>
      <c r="R1146" s="583" t="s">
        <v>4025</v>
      </c>
      <c r="S1146" s="583" t="s">
        <v>4025</v>
      </c>
      <c r="T1146" s="592" t="s">
        <v>3989</v>
      </c>
      <c r="U1146" s="588"/>
    </row>
    <row r="1147" spans="1:21" ht="318.75" x14ac:dyDescent="0.2">
      <c r="A1147" s="602" t="s">
        <v>2596</v>
      </c>
      <c r="B1147" s="583" t="s">
        <v>365</v>
      </c>
      <c r="C1147" s="589">
        <v>157</v>
      </c>
      <c r="D1147" s="554" t="s">
        <v>3608</v>
      </c>
      <c r="E1147" s="672" t="s">
        <v>354</v>
      </c>
      <c r="F1147" s="586"/>
      <c r="G1147" s="554"/>
      <c r="H1147" s="587"/>
      <c r="I1147" s="587" t="s">
        <v>1024</v>
      </c>
      <c r="J1147" s="583"/>
      <c r="K1147" s="554" t="s">
        <v>2674</v>
      </c>
      <c r="L1147" s="554" t="s">
        <v>2675</v>
      </c>
      <c r="M1147" s="592" t="s">
        <v>461</v>
      </c>
      <c r="N1147" s="583" t="s">
        <v>461</v>
      </c>
      <c r="O1147" s="583" t="s">
        <v>461</v>
      </c>
      <c r="P1147" s="611"/>
      <c r="Q1147" s="583"/>
      <c r="R1147" s="583" t="s">
        <v>4025</v>
      </c>
      <c r="S1147" s="583" t="s">
        <v>4025</v>
      </c>
      <c r="T1147" s="592" t="s">
        <v>3989</v>
      </c>
      <c r="U1147" s="588"/>
    </row>
    <row r="1148" spans="1:21" ht="318.75" x14ac:dyDescent="0.2">
      <c r="A1148" s="602" t="s">
        <v>2596</v>
      </c>
      <c r="B1148" s="583" t="s">
        <v>365</v>
      </c>
      <c r="C1148" s="589">
        <v>157</v>
      </c>
      <c r="D1148" s="554" t="s">
        <v>3608</v>
      </c>
      <c r="E1148" s="672" t="s">
        <v>354</v>
      </c>
      <c r="F1148" s="586"/>
      <c r="G1148" s="554"/>
      <c r="H1148" s="587"/>
      <c r="I1148" s="587" t="s">
        <v>197</v>
      </c>
      <c r="J1148" s="583"/>
      <c r="K1148" s="554" t="s">
        <v>2674</v>
      </c>
      <c r="L1148" s="554" t="s">
        <v>2675</v>
      </c>
      <c r="M1148" s="592" t="s">
        <v>461</v>
      </c>
      <c r="N1148" s="583" t="s">
        <v>461</v>
      </c>
      <c r="O1148" s="583" t="s">
        <v>461</v>
      </c>
      <c r="P1148" s="611"/>
      <c r="Q1148" s="583"/>
      <c r="R1148" s="583" t="s">
        <v>4025</v>
      </c>
      <c r="S1148" s="583" t="s">
        <v>4025</v>
      </c>
      <c r="T1148" s="592" t="s">
        <v>3989</v>
      </c>
      <c r="U1148" s="588"/>
    </row>
    <row r="1149" spans="1:21" ht="318.75" x14ac:dyDescent="0.2">
      <c r="A1149" s="602" t="s">
        <v>2596</v>
      </c>
      <c r="B1149" s="583" t="s">
        <v>365</v>
      </c>
      <c r="C1149" s="589">
        <v>157</v>
      </c>
      <c r="D1149" s="554" t="s">
        <v>3608</v>
      </c>
      <c r="E1149" s="672" t="s">
        <v>354</v>
      </c>
      <c r="F1149" s="586"/>
      <c r="G1149" s="554"/>
      <c r="H1149" s="587"/>
      <c r="I1149" s="587" t="s">
        <v>1024</v>
      </c>
      <c r="J1149" s="583"/>
      <c r="K1149" s="554" t="s">
        <v>2674</v>
      </c>
      <c r="L1149" s="554" t="s">
        <v>2675</v>
      </c>
      <c r="M1149" s="592" t="s">
        <v>461</v>
      </c>
      <c r="N1149" s="583" t="s">
        <v>461</v>
      </c>
      <c r="O1149" s="583" t="s">
        <v>461</v>
      </c>
      <c r="P1149" s="611"/>
      <c r="Q1149" s="583"/>
      <c r="R1149" s="583" t="s">
        <v>4025</v>
      </c>
      <c r="S1149" s="583" t="s">
        <v>4025</v>
      </c>
      <c r="T1149" s="592" t="s">
        <v>3989</v>
      </c>
      <c r="U1149" s="588"/>
    </row>
    <row r="1150" spans="1:21" ht="318.75" x14ac:dyDescent="0.2">
      <c r="A1150" s="602" t="s">
        <v>2596</v>
      </c>
      <c r="B1150" s="583" t="s">
        <v>365</v>
      </c>
      <c r="C1150" s="589">
        <v>157</v>
      </c>
      <c r="D1150" s="554" t="s">
        <v>3608</v>
      </c>
      <c r="E1150" s="672" t="s">
        <v>354</v>
      </c>
      <c r="F1150" s="586"/>
      <c r="G1150" s="554"/>
      <c r="H1150" s="587"/>
      <c r="I1150" s="587" t="s">
        <v>197</v>
      </c>
      <c r="J1150" s="583"/>
      <c r="K1150" s="554" t="s">
        <v>3604</v>
      </c>
      <c r="L1150" s="554" t="s">
        <v>2675</v>
      </c>
      <c r="M1150" s="592" t="s">
        <v>461</v>
      </c>
      <c r="N1150" s="583" t="s">
        <v>461</v>
      </c>
      <c r="O1150" s="583" t="s">
        <v>461</v>
      </c>
      <c r="P1150" s="611"/>
      <c r="Q1150" s="583"/>
      <c r="R1150" s="583" t="s">
        <v>4021</v>
      </c>
      <c r="S1150" s="583" t="s">
        <v>4021</v>
      </c>
      <c r="T1150" s="592" t="s">
        <v>3989</v>
      </c>
      <c r="U1150" s="588"/>
    </row>
    <row r="1151" spans="1:21" ht="318.75" x14ac:dyDescent="0.2">
      <c r="A1151" s="602" t="s">
        <v>2596</v>
      </c>
      <c r="B1151" s="583" t="s">
        <v>365</v>
      </c>
      <c r="C1151" s="589">
        <v>157</v>
      </c>
      <c r="D1151" s="554" t="s">
        <v>3608</v>
      </c>
      <c r="E1151" s="672" t="s">
        <v>354</v>
      </c>
      <c r="F1151" s="586"/>
      <c r="G1151" s="554"/>
      <c r="H1151" s="587"/>
      <c r="I1151" s="587" t="s">
        <v>1024</v>
      </c>
      <c r="J1151" s="583"/>
      <c r="K1151" s="554" t="s">
        <v>3604</v>
      </c>
      <c r="L1151" s="554" t="s">
        <v>2675</v>
      </c>
      <c r="M1151" s="592" t="s">
        <v>461</v>
      </c>
      <c r="N1151" s="583" t="s">
        <v>461</v>
      </c>
      <c r="O1151" s="583" t="s">
        <v>461</v>
      </c>
      <c r="P1151" s="611"/>
      <c r="Q1151" s="583"/>
      <c r="R1151" s="583" t="s">
        <v>4021</v>
      </c>
      <c r="S1151" s="583" t="s">
        <v>4021</v>
      </c>
      <c r="T1151" s="592" t="s">
        <v>3989</v>
      </c>
      <c r="U1151" s="588"/>
    </row>
    <row r="1152" spans="1:21" ht="318.75" x14ac:dyDescent="0.2">
      <c r="A1152" s="602" t="s">
        <v>2596</v>
      </c>
      <c r="B1152" s="583" t="s">
        <v>365</v>
      </c>
      <c r="C1152" s="589">
        <v>157</v>
      </c>
      <c r="D1152" s="554" t="s">
        <v>3608</v>
      </c>
      <c r="E1152" s="672" t="s">
        <v>354</v>
      </c>
      <c r="F1152" s="586"/>
      <c r="G1152" s="554"/>
      <c r="H1152" s="587"/>
      <c r="I1152" s="587" t="s">
        <v>197</v>
      </c>
      <c r="J1152" s="583"/>
      <c r="K1152" s="554" t="s">
        <v>3604</v>
      </c>
      <c r="L1152" s="554" t="s">
        <v>2675</v>
      </c>
      <c r="M1152" s="592" t="s">
        <v>461</v>
      </c>
      <c r="N1152" s="583" t="s">
        <v>461</v>
      </c>
      <c r="O1152" s="583" t="s">
        <v>461</v>
      </c>
      <c r="P1152" s="611"/>
      <c r="Q1152" s="583"/>
      <c r="R1152" s="583" t="s">
        <v>4021</v>
      </c>
      <c r="S1152" s="583" t="s">
        <v>4021</v>
      </c>
      <c r="T1152" s="592" t="s">
        <v>3989</v>
      </c>
      <c r="U1152" s="588"/>
    </row>
    <row r="1153" spans="1:21" ht="318.75" x14ac:dyDescent="0.2">
      <c r="A1153" s="602" t="s">
        <v>2596</v>
      </c>
      <c r="B1153" s="583" t="s">
        <v>365</v>
      </c>
      <c r="C1153" s="589">
        <v>157</v>
      </c>
      <c r="D1153" s="554" t="s">
        <v>3608</v>
      </c>
      <c r="E1153" s="672" t="s">
        <v>354</v>
      </c>
      <c r="F1153" s="586"/>
      <c r="G1153" s="554"/>
      <c r="H1153" s="587"/>
      <c r="I1153" s="587" t="s">
        <v>1024</v>
      </c>
      <c r="J1153" s="583"/>
      <c r="K1153" s="554" t="s">
        <v>3604</v>
      </c>
      <c r="L1153" s="554" t="s">
        <v>2675</v>
      </c>
      <c r="M1153" s="592" t="s">
        <v>461</v>
      </c>
      <c r="N1153" s="583" t="s">
        <v>461</v>
      </c>
      <c r="O1153" s="583" t="s">
        <v>461</v>
      </c>
      <c r="P1153" s="611"/>
      <c r="Q1153" s="583"/>
      <c r="R1153" s="583" t="s">
        <v>4021</v>
      </c>
      <c r="S1153" s="583" t="s">
        <v>4021</v>
      </c>
      <c r="T1153" s="592" t="s">
        <v>3989</v>
      </c>
      <c r="U1153" s="588"/>
    </row>
    <row r="1154" spans="1:21" ht="318.75" x14ac:dyDescent="0.2">
      <c r="A1154" s="602" t="s">
        <v>2596</v>
      </c>
      <c r="B1154" s="583" t="s">
        <v>365</v>
      </c>
      <c r="C1154" s="589">
        <v>157</v>
      </c>
      <c r="D1154" s="554" t="s">
        <v>3608</v>
      </c>
      <c r="E1154" s="672" t="s">
        <v>354</v>
      </c>
      <c r="F1154" s="586"/>
      <c r="G1154" s="554"/>
      <c r="H1154" s="587"/>
      <c r="I1154" s="587" t="s">
        <v>197</v>
      </c>
      <c r="J1154" s="583"/>
      <c r="K1154" s="554" t="s">
        <v>3604</v>
      </c>
      <c r="L1154" s="554" t="s">
        <v>2675</v>
      </c>
      <c r="M1154" s="592" t="s">
        <v>461</v>
      </c>
      <c r="N1154" s="583" t="s">
        <v>461</v>
      </c>
      <c r="O1154" s="583" t="s">
        <v>461</v>
      </c>
      <c r="P1154" s="611"/>
      <c r="Q1154" s="583"/>
      <c r="R1154" s="583" t="s">
        <v>4021</v>
      </c>
      <c r="S1154" s="583" t="s">
        <v>4021</v>
      </c>
      <c r="T1154" s="592" t="s">
        <v>3989</v>
      </c>
      <c r="U1154" s="588"/>
    </row>
    <row r="1155" spans="1:21" ht="318.75" x14ac:dyDescent="0.2">
      <c r="A1155" s="602" t="s">
        <v>2596</v>
      </c>
      <c r="B1155" s="583" t="s">
        <v>365</v>
      </c>
      <c r="C1155" s="589">
        <v>157</v>
      </c>
      <c r="D1155" s="554" t="s">
        <v>3608</v>
      </c>
      <c r="E1155" s="672" t="s">
        <v>354</v>
      </c>
      <c r="F1155" s="586"/>
      <c r="G1155" s="554"/>
      <c r="H1155" s="587"/>
      <c r="I1155" s="587" t="s">
        <v>1024</v>
      </c>
      <c r="J1155" s="583"/>
      <c r="K1155" s="554" t="s">
        <v>3604</v>
      </c>
      <c r="L1155" s="554" t="s">
        <v>2675</v>
      </c>
      <c r="M1155" s="592" t="s">
        <v>461</v>
      </c>
      <c r="N1155" s="583" t="s">
        <v>461</v>
      </c>
      <c r="O1155" s="583" t="s">
        <v>461</v>
      </c>
      <c r="P1155" s="611"/>
      <c r="Q1155" s="583"/>
      <c r="R1155" s="583" t="s">
        <v>4021</v>
      </c>
      <c r="S1155" s="583" t="s">
        <v>4021</v>
      </c>
      <c r="T1155" s="592" t="s">
        <v>3989</v>
      </c>
      <c r="U1155" s="588"/>
    </row>
    <row r="1156" spans="1:21" ht="318.75" x14ac:dyDescent="0.2">
      <c r="A1156" s="705" t="s">
        <v>2596</v>
      </c>
      <c r="B1156" s="706" t="s">
        <v>365</v>
      </c>
      <c r="C1156" s="707">
        <v>157</v>
      </c>
      <c r="D1156" s="708" t="s">
        <v>3608</v>
      </c>
      <c r="E1156" s="709" t="s">
        <v>354</v>
      </c>
      <c r="F1156" s="710"/>
      <c r="G1156" s="708"/>
      <c r="H1156" s="711"/>
      <c r="I1156" s="711" t="s">
        <v>197</v>
      </c>
      <c r="J1156" s="706"/>
      <c r="K1156" s="708" t="s">
        <v>3604</v>
      </c>
      <c r="L1156" s="708" t="s">
        <v>2675</v>
      </c>
      <c r="M1156" s="712" t="s">
        <v>461</v>
      </c>
      <c r="N1156" s="706" t="s">
        <v>461</v>
      </c>
      <c r="O1156" s="706" t="s">
        <v>461</v>
      </c>
      <c r="P1156" s="763"/>
      <c r="Q1156" s="706"/>
      <c r="R1156" s="706" t="s">
        <v>4021</v>
      </c>
      <c r="S1156" s="706" t="s">
        <v>4021</v>
      </c>
      <c r="T1156" s="712" t="s">
        <v>3989</v>
      </c>
      <c r="U1156" s="764"/>
    </row>
    <row r="1157" spans="1:21" ht="318.75" x14ac:dyDescent="0.2">
      <c r="A1157" s="602" t="s">
        <v>2596</v>
      </c>
      <c r="B1157" s="583" t="s">
        <v>365</v>
      </c>
      <c r="C1157" s="589">
        <v>157</v>
      </c>
      <c r="D1157" s="554" t="s">
        <v>3608</v>
      </c>
      <c r="E1157" s="672" t="s">
        <v>354</v>
      </c>
      <c r="F1157" s="586"/>
      <c r="G1157" s="554"/>
      <c r="H1157" s="587"/>
      <c r="I1157" s="587" t="s">
        <v>1024</v>
      </c>
      <c r="J1157" s="583"/>
      <c r="K1157" s="554" t="s">
        <v>3604</v>
      </c>
      <c r="L1157" s="554" t="s">
        <v>2675</v>
      </c>
      <c r="M1157" s="592" t="s">
        <v>461</v>
      </c>
      <c r="N1157" s="583" t="s">
        <v>461</v>
      </c>
      <c r="O1157" s="583" t="s">
        <v>461</v>
      </c>
      <c r="P1157" s="611"/>
      <c r="Q1157" s="583"/>
      <c r="R1157" s="583" t="s">
        <v>4021</v>
      </c>
      <c r="S1157" s="583" t="s">
        <v>4021</v>
      </c>
      <c r="T1157" s="592" t="s">
        <v>3989</v>
      </c>
      <c r="U1157" s="588"/>
    </row>
    <row r="1158" spans="1:21" ht="318.75" x14ac:dyDescent="0.2">
      <c r="A1158" s="602" t="s">
        <v>2596</v>
      </c>
      <c r="B1158" s="583" t="s">
        <v>365</v>
      </c>
      <c r="C1158" s="589">
        <v>157</v>
      </c>
      <c r="D1158" s="554" t="s">
        <v>3608</v>
      </c>
      <c r="E1158" s="672" t="s">
        <v>354</v>
      </c>
      <c r="F1158" s="586"/>
      <c r="G1158" s="554"/>
      <c r="H1158" s="587"/>
      <c r="I1158" s="587" t="s">
        <v>197</v>
      </c>
      <c r="J1158" s="583"/>
      <c r="K1158" s="554" t="s">
        <v>2674</v>
      </c>
      <c r="L1158" s="554" t="s">
        <v>2675</v>
      </c>
      <c r="M1158" s="592" t="s">
        <v>461</v>
      </c>
      <c r="N1158" s="583" t="s">
        <v>461</v>
      </c>
      <c r="O1158" s="583" t="s">
        <v>461</v>
      </c>
      <c r="P1158" s="611"/>
      <c r="Q1158" s="583"/>
      <c r="R1158" s="583" t="s">
        <v>4025</v>
      </c>
      <c r="S1158" s="583" t="s">
        <v>4025</v>
      </c>
      <c r="T1158" s="592" t="s">
        <v>3989</v>
      </c>
      <c r="U1158" s="588"/>
    </row>
    <row r="1159" spans="1:21" ht="318.75" x14ac:dyDescent="0.2">
      <c r="A1159" s="602" t="s">
        <v>2596</v>
      </c>
      <c r="B1159" s="583" t="s">
        <v>365</v>
      </c>
      <c r="C1159" s="589">
        <v>157</v>
      </c>
      <c r="D1159" s="554" t="s">
        <v>3608</v>
      </c>
      <c r="E1159" s="672" t="s">
        <v>354</v>
      </c>
      <c r="F1159" s="586"/>
      <c r="G1159" s="554"/>
      <c r="H1159" s="587"/>
      <c r="I1159" s="587" t="s">
        <v>1024</v>
      </c>
      <c r="J1159" s="583"/>
      <c r="K1159" s="554" t="s">
        <v>2674</v>
      </c>
      <c r="L1159" s="554" t="s">
        <v>2675</v>
      </c>
      <c r="M1159" s="592" t="s">
        <v>461</v>
      </c>
      <c r="N1159" s="583" t="s">
        <v>461</v>
      </c>
      <c r="O1159" s="583" t="s">
        <v>461</v>
      </c>
      <c r="P1159" s="611"/>
      <c r="Q1159" s="583"/>
      <c r="R1159" s="583" t="s">
        <v>4025</v>
      </c>
      <c r="S1159" s="583" t="s">
        <v>4025</v>
      </c>
      <c r="T1159" s="592" t="s">
        <v>3989</v>
      </c>
      <c r="U1159" s="588"/>
    </row>
    <row r="1160" spans="1:21" ht="318.75" x14ac:dyDescent="0.2">
      <c r="A1160" s="602" t="s">
        <v>2596</v>
      </c>
      <c r="B1160" s="583" t="s">
        <v>365</v>
      </c>
      <c r="C1160" s="589">
        <v>157</v>
      </c>
      <c r="D1160" s="554" t="s">
        <v>3608</v>
      </c>
      <c r="E1160" s="672" t="s">
        <v>354</v>
      </c>
      <c r="F1160" s="586"/>
      <c r="G1160" s="554"/>
      <c r="H1160" s="587"/>
      <c r="I1160" s="587" t="s">
        <v>197</v>
      </c>
      <c r="J1160" s="583"/>
      <c r="K1160" s="554" t="s">
        <v>3604</v>
      </c>
      <c r="L1160" s="554" t="s">
        <v>2675</v>
      </c>
      <c r="M1160" s="592" t="s">
        <v>461</v>
      </c>
      <c r="N1160" s="583" t="s">
        <v>461</v>
      </c>
      <c r="O1160" s="583" t="s">
        <v>461</v>
      </c>
      <c r="P1160" s="611"/>
      <c r="Q1160" s="583"/>
      <c r="R1160" s="583" t="s">
        <v>4021</v>
      </c>
      <c r="S1160" s="583" t="s">
        <v>4021</v>
      </c>
      <c r="T1160" s="592" t="s">
        <v>3989</v>
      </c>
      <c r="U1160" s="588"/>
    </row>
    <row r="1161" spans="1:21" ht="318.75" x14ac:dyDescent="0.2">
      <c r="A1161" s="602" t="s">
        <v>2596</v>
      </c>
      <c r="B1161" s="583" t="s">
        <v>365</v>
      </c>
      <c r="C1161" s="589">
        <v>157</v>
      </c>
      <c r="D1161" s="554" t="s">
        <v>3608</v>
      </c>
      <c r="E1161" s="672" t="s">
        <v>354</v>
      </c>
      <c r="F1161" s="586"/>
      <c r="G1161" s="554"/>
      <c r="H1161" s="587"/>
      <c r="I1161" s="587" t="s">
        <v>1024</v>
      </c>
      <c r="J1161" s="583"/>
      <c r="K1161" s="554" t="s">
        <v>3604</v>
      </c>
      <c r="L1161" s="554" t="s">
        <v>2675</v>
      </c>
      <c r="M1161" s="592" t="s">
        <v>461</v>
      </c>
      <c r="N1161" s="583" t="s">
        <v>461</v>
      </c>
      <c r="O1161" s="583" t="s">
        <v>461</v>
      </c>
      <c r="P1161" s="611"/>
      <c r="Q1161" s="583"/>
      <c r="R1161" s="583" t="s">
        <v>4021</v>
      </c>
      <c r="S1161" s="583" t="s">
        <v>4021</v>
      </c>
      <c r="T1161" s="592" t="s">
        <v>3989</v>
      </c>
      <c r="U1161" s="588"/>
    </row>
    <row r="1162" spans="1:21" ht="318.75" x14ac:dyDescent="0.2">
      <c r="A1162" s="602" t="s">
        <v>2596</v>
      </c>
      <c r="B1162" s="583" t="s">
        <v>365</v>
      </c>
      <c r="C1162" s="589">
        <v>157</v>
      </c>
      <c r="D1162" s="554" t="s">
        <v>3608</v>
      </c>
      <c r="E1162" s="672" t="s">
        <v>354</v>
      </c>
      <c r="F1162" s="586"/>
      <c r="G1162" s="554"/>
      <c r="H1162" s="587"/>
      <c r="I1162" s="587" t="s">
        <v>197</v>
      </c>
      <c r="J1162" s="583"/>
      <c r="K1162" s="554" t="s">
        <v>2674</v>
      </c>
      <c r="L1162" s="554" t="s">
        <v>2675</v>
      </c>
      <c r="M1162" s="592" t="s">
        <v>461</v>
      </c>
      <c r="N1162" s="583" t="s">
        <v>461</v>
      </c>
      <c r="O1162" s="583" t="s">
        <v>461</v>
      </c>
      <c r="P1162" s="611"/>
      <c r="Q1162" s="583"/>
      <c r="R1162" s="583" t="s">
        <v>4025</v>
      </c>
      <c r="S1162" s="583" t="s">
        <v>4025</v>
      </c>
      <c r="T1162" s="592" t="s">
        <v>3989</v>
      </c>
      <c r="U1162" s="588"/>
    </row>
    <row r="1163" spans="1:21" ht="318.75" x14ac:dyDescent="0.2">
      <c r="A1163" s="602" t="s">
        <v>2596</v>
      </c>
      <c r="B1163" s="583" t="s">
        <v>365</v>
      </c>
      <c r="C1163" s="589">
        <v>157</v>
      </c>
      <c r="D1163" s="554" t="s">
        <v>3608</v>
      </c>
      <c r="E1163" s="672" t="s">
        <v>354</v>
      </c>
      <c r="F1163" s="586"/>
      <c r="G1163" s="554"/>
      <c r="H1163" s="587"/>
      <c r="I1163" s="587" t="s">
        <v>1024</v>
      </c>
      <c r="J1163" s="583"/>
      <c r="K1163" s="554" t="s">
        <v>2674</v>
      </c>
      <c r="L1163" s="554" t="s">
        <v>2675</v>
      </c>
      <c r="M1163" s="592" t="s">
        <v>461</v>
      </c>
      <c r="N1163" s="583" t="s">
        <v>461</v>
      </c>
      <c r="O1163" s="583" t="s">
        <v>461</v>
      </c>
      <c r="P1163" s="611"/>
      <c r="Q1163" s="583"/>
      <c r="R1163" s="583" t="s">
        <v>4025</v>
      </c>
      <c r="S1163" s="583" t="s">
        <v>4025</v>
      </c>
      <c r="T1163" s="592" t="s">
        <v>3989</v>
      </c>
      <c r="U1163" s="588"/>
    </row>
    <row r="1164" spans="1:21" ht="318.75" x14ac:dyDescent="0.2">
      <c r="A1164" s="602" t="s">
        <v>2596</v>
      </c>
      <c r="B1164" s="583" t="s">
        <v>365</v>
      </c>
      <c r="C1164" s="589">
        <v>157</v>
      </c>
      <c r="D1164" s="554" t="s">
        <v>3609</v>
      </c>
      <c r="E1164" s="672" t="s">
        <v>354</v>
      </c>
      <c r="F1164" s="586"/>
      <c r="G1164" s="554"/>
      <c r="H1164" s="587"/>
      <c r="I1164" s="587" t="s">
        <v>197</v>
      </c>
      <c r="J1164" s="583"/>
      <c r="K1164" s="554" t="s">
        <v>2674</v>
      </c>
      <c r="L1164" s="554" t="s">
        <v>2675</v>
      </c>
      <c r="M1164" s="592" t="s">
        <v>461</v>
      </c>
      <c r="N1164" s="583" t="s">
        <v>461</v>
      </c>
      <c r="O1164" s="583" t="s">
        <v>461</v>
      </c>
      <c r="P1164" s="611"/>
      <c r="Q1164" s="583"/>
      <c r="R1164" s="583" t="s">
        <v>4025</v>
      </c>
      <c r="S1164" s="583" t="s">
        <v>4025</v>
      </c>
      <c r="T1164" s="592" t="s">
        <v>3989</v>
      </c>
      <c r="U1164" s="588"/>
    </row>
    <row r="1165" spans="1:21" ht="318.75" x14ac:dyDescent="0.2">
      <c r="A1165" s="602" t="s">
        <v>2596</v>
      </c>
      <c r="B1165" s="583" t="s">
        <v>365</v>
      </c>
      <c r="C1165" s="589">
        <v>157</v>
      </c>
      <c r="D1165" s="554" t="s">
        <v>3609</v>
      </c>
      <c r="E1165" s="672" t="s">
        <v>354</v>
      </c>
      <c r="F1165" s="586"/>
      <c r="G1165" s="554"/>
      <c r="H1165" s="587"/>
      <c r="I1165" s="587" t="s">
        <v>1024</v>
      </c>
      <c r="J1165" s="583"/>
      <c r="K1165" s="554" t="s">
        <v>2674</v>
      </c>
      <c r="L1165" s="554" t="s">
        <v>2675</v>
      </c>
      <c r="M1165" s="592" t="s">
        <v>461</v>
      </c>
      <c r="N1165" s="583" t="s">
        <v>461</v>
      </c>
      <c r="O1165" s="583" t="s">
        <v>461</v>
      </c>
      <c r="P1165" s="611"/>
      <c r="Q1165" s="583"/>
      <c r="R1165" s="583" t="s">
        <v>4025</v>
      </c>
      <c r="S1165" s="583" t="s">
        <v>4025</v>
      </c>
      <c r="T1165" s="592" t="s">
        <v>3989</v>
      </c>
      <c r="U1165" s="588"/>
    </row>
    <row r="1166" spans="1:21" ht="318.75" x14ac:dyDescent="0.2">
      <c r="A1166" s="602" t="s">
        <v>2596</v>
      </c>
      <c r="B1166" s="583" t="s">
        <v>365</v>
      </c>
      <c r="C1166" s="589">
        <v>157</v>
      </c>
      <c r="D1166" s="554" t="s">
        <v>3609</v>
      </c>
      <c r="E1166" s="672" t="s">
        <v>354</v>
      </c>
      <c r="F1166" s="586"/>
      <c r="G1166" s="554"/>
      <c r="H1166" s="587"/>
      <c r="I1166" s="587" t="s">
        <v>197</v>
      </c>
      <c r="J1166" s="583"/>
      <c r="K1166" s="554" t="s">
        <v>2674</v>
      </c>
      <c r="L1166" s="554" t="s">
        <v>2675</v>
      </c>
      <c r="M1166" s="592" t="s">
        <v>461</v>
      </c>
      <c r="N1166" s="583" t="s">
        <v>461</v>
      </c>
      <c r="O1166" s="583" t="s">
        <v>461</v>
      </c>
      <c r="P1166" s="611"/>
      <c r="Q1166" s="583"/>
      <c r="R1166" s="583" t="s">
        <v>4025</v>
      </c>
      <c r="S1166" s="583" t="s">
        <v>4025</v>
      </c>
      <c r="T1166" s="592" t="s">
        <v>3989</v>
      </c>
      <c r="U1166" s="588"/>
    </row>
    <row r="1167" spans="1:21" ht="318.75" x14ac:dyDescent="0.2">
      <c r="A1167" s="602" t="s">
        <v>2596</v>
      </c>
      <c r="B1167" s="583" t="s">
        <v>365</v>
      </c>
      <c r="C1167" s="589">
        <v>157</v>
      </c>
      <c r="D1167" s="554" t="s">
        <v>3609</v>
      </c>
      <c r="E1167" s="672" t="s">
        <v>354</v>
      </c>
      <c r="F1167" s="586"/>
      <c r="G1167" s="554"/>
      <c r="H1167" s="587"/>
      <c r="I1167" s="587" t="s">
        <v>1024</v>
      </c>
      <c r="J1167" s="583"/>
      <c r="K1167" s="554" t="s">
        <v>2674</v>
      </c>
      <c r="L1167" s="554" t="s">
        <v>2675</v>
      </c>
      <c r="M1167" s="592" t="s">
        <v>461</v>
      </c>
      <c r="N1167" s="583" t="s">
        <v>461</v>
      </c>
      <c r="O1167" s="583" t="s">
        <v>461</v>
      </c>
      <c r="P1167" s="611"/>
      <c r="Q1167" s="583"/>
      <c r="R1167" s="583" t="s">
        <v>4025</v>
      </c>
      <c r="S1167" s="583" t="s">
        <v>4025</v>
      </c>
      <c r="T1167" s="592" t="s">
        <v>3989</v>
      </c>
      <c r="U1167" s="588"/>
    </row>
    <row r="1168" spans="1:21" ht="318.75" x14ac:dyDescent="0.2">
      <c r="A1168" s="602" t="s">
        <v>2596</v>
      </c>
      <c r="B1168" s="583" t="s">
        <v>365</v>
      </c>
      <c r="C1168" s="589">
        <v>157</v>
      </c>
      <c r="D1168" s="554" t="s">
        <v>3609</v>
      </c>
      <c r="E1168" s="672" t="s">
        <v>354</v>
      </c>
      <c r="F1168" s="586"/>
      <c r="G1168" s="554"/>
      <c r="H1168" s="587"/>
      <c r="I1168" s="587" t="s">
        <v>197</v>
      </c>
      <c r="J1168" s="583"/>
      <c r="K1168" s="554" t="s">
        <v>2674</v>
      </c>
      <c r="L1168" s="554" t="s">
        <v>2675</v>
      </c>
      <c r="M1168" s="592" t="s">
        <v>461</v>
      </c>
      <c r="N1168" s="583" t="s">
        <v>461</v>
      </c>
      <c r="O1168" s="583" t="s">
        <v>461</v>
      </c>
      <c r="P1168" s="611"/>
      <c r="Q1168" s="583"/>
      <c r="R1168" s="583" t="s">
        <v>4025</v>
      </c>
      <c r="S1168" s="583" t="s">
        <v>4025</v>
      </c>
      <c r="T1168" s="592" t="s">
        <v>3989</v>
      </c>
      <c r="U1168" s="588"/>
    </row>
    <row r="1169" spans="1:21" ht="318.75" x14ac:dyDescent="0.2">
      <c r="A1169" s="602" t="s">
        <v>2596</v>
      </c>
      <c r="B1169" s="583" t="s">
        <v>365</v>
      </c>
      <c r="C1169" s="589">
        <v>157</v>
      </c>
      <c r="D1169" s="554" t="s">
        <v>3609</v>
      </c>
      <c r="E1169" s="672" t="s">
        <v>354</v>
      </c>
      <c r="F1169" s="586"/>
      <c r="G1169" s="554"/>
      <c r="H1169" s="587"/>
      <c r="I1169" s="587" t="s">
        <v>1024</v>
      </c>
      <c r="J1169" s="583"/>
      <c r="K1169" s="554" t="s">
        <v>2674</v>
      </c>
      <c r="L1169" s="554" t="s">
        <v>2675</v>
      </c>
      <c r="M1169" s="592" t="s">
        <v>461</v>
      </c>
      <c r="N1169" s="583" t="s">
        <v>461</v>
      </c>
      <c r="O1169" s="583" t="s">
        <v>461</v>
      </c>
      <c r="P1169" s="611"/>
      <c r="Q1169" s="583"/>
      <c r="R1169" s="583" t="s">
        <v>4025</v>
      </c>
      <c r="S1169" s="583" t="s">
        <v>4025</v>
      </c>
      <c r="T1169" s="592" t="s">
        <v>3989</v>
      </c>
      <c r="U1169" s="588"/>
    </row>
    <row r="1170" spans="1:21" ht="318.75" x14ac:dyDescent="0.2">
      <c r="A1170" s="602" t="s">
        <v>2596</v>
      </c>
      <c r="B1170" s="583" t="s">
        <v>365</v>
      </c>
      <c r="C1170" s="589">
        <v>157</v>
      </c>
      <c r="D1170" s="554" t="s">
        <v>3609</v>
      </c>
      <c r="E1170" s="672" t="s">
        <v>354</v>
      </c>
      <c r="F1170" s="586"/>
      <c r="G1170" s="554"/>
      <c r="H1170" s="587"/>
      <c r="I1170" s="587" t="s">
        <v>197</v>
      </c>
      <c r="J1170" s="583"/>
      <c r="K1170" s="554" t="s">
        <v>2674</v>
      </c>
      <c r="L1170" s="554" t="s">
        <v>2675</v>
      </c>
      <c r="M1170" s="592" t="s">
        <v>461</v>
      </c>
      <c r="N1170" s="583" t="s">
        <v>461</v>
      </c>
      <c r="O1170" s="583" t="s">
        <v>461</v>
      </c>
      <c r="P1170" s="611"/>
      <c r="Q1170" s="583"/>
      <c r="R1170" s="583" t="s">
        <v>4025</v>
      </c>
      <c r="S1170" s="583" t="s">
        <v>4025</v>
      </c>
      <c r="T1170" s="592" t="s">
        <v>3989</v>
      </c>
      <c r="U1170" s="588"/>
    </row>
    <row r="1171" spans="1:21" ht="318.75" x14ac:dyDescent="0.2">
      <c r="A1171" s="602" t="s">
        <v>2596</v>
      </c>
      <c r="B1171" s="583" t="s">
        <v>365</v>
      </c>
      <c r="C1171" s="589">
        <v>157</v>
      </c>
      <c r="D1171" s="554" t="s">
        <v>3609</v>
      </c>
      <c r="E1171" s="672" t="s">
        <v>354</v>
      </c>
      <c r="F1171" s="586"/>
      <c r="G1171" s="554"/>
      <c r="H1171" s="587"/>
      <c r="I1171" s="587" t="s">
        <v>1024</v>
      </c>
      <c r="J1171" s="583"/>
      <c r="K1171" s="554" t="s">
        <v>2674</v>
      </c>
      <c r="L1171" s="554" t="s">
        <v>2675</v>
      </c>
      <c r="M1171" s="592" t="s">
        <v>461</v>
      </c>
      <c r="N1171" s="583" t="s">
        <v>461</v>
      </c>
      <c r="O1171" s="583" t="s">
        <v>461</v>
      </c>
      <c r="P1171" s="611"/>
      <c r="Q1171" s="583"/>
      <c r="R1171" s="583" t="s">
        <v>4025</v>
      </c>
      <c r="S1171" s="583" t="s">
        <v>4025</v>
      </c>
      <c r="T1171" s="592" t="s">
        <v>3989</v>
      </c>
      <c r="U1171" s="588"/>
    </row>
    <row r="1172" spans="1:21" ht="318.75" x14ac:dyDescent="0.2">
      <c r="A1172" s="602" t="s">
        <v>2596</v>
      </c>
      <c r="B1172" s="583" t="s">
        <v>365</v>
      </c>
      <c r="C1172" s="589">
        <v>157</v>
      </c>
      <c r="D1172" s="554" t="s">
        <v>3610</v>
      </c>
      <c r="E1172" s="672" t="s">
        <v>354</v>
      </c>
      <c r="F1172" s="586"/>
      <c r="G1172" s="554"/>
      <c r="H1172" s="587"/>
      <c r="I1172" s="587" t="s">
        <v>197</v>
      </c>
      <c r="J1172" s="583"/>
      <c r="K1172" s="554" t="s">
        <v>2674</v>
      </c>
      <c r="L1172" s="554" t="s">
        <v>2675</v>
      </c>
      <c r="M1172" s="592" t="s">
        <v>461</v>
      </c>
      <c r="N1172" s="583" t="s">
        <v>461</v>
      </c>
      <c r="O1172" s="583" t="s">
        <v>461</v>
      </c>
      <c r="P1172" s="611"/>
      <c r="Q1172" s="583"/>
      <c r="R1172" s="583" t="s">
        <v>4030</v>
      </c>
      <c r="S1172" s="583" t="s">
        <v>4030</v>
      </c>
      <c r="T1172" s="592" t="s">
        <v>3989</v>
      </c>
      <c r="U1172" s="588"/>
    </row>
    <row r="1173" spans="1:21" ht="318.75" x14ac:dyDescent="0.2">
      <c r="A1173" s="602" t="s">
        <v>2596</v>
      </c>
      <c r="B1173" s="583" t="s">
        <v>365</v>
      </c>
      <c r="C1173" s="589">
        <v>157</v>
      </c>
      <c r="D1173" s="554" t="s">
        <v>3610</v>
      </c>
      <c r="E1173" s="672" t="s">
        <v>354</v>
      </c>
      <c r="F1173" s="586"/>
      <c r="G1173" s="554"/>
      <c r="H1173" s="587"/>
      <c r="I1173" s="587" t="s">
        <v>1024</v>
      </c>
      <c r="J1173" s="583"/>
      <c r="K1173" s="554" t="s">
        <v>2674</v>
      </c>
      <c r="L1173" s="554" t="s">
        <v>2675</v>
      </c>
      <c r="M1173" s="592" t="s">
        <v>461</v>
      </c>
      <c r="N1173" s="583" t="s">
        <v>461</v>
      </c>
      <c r="O1173" s="583" t="s">
        <v>461</v>
      </c>
      <c r="P1173" s="611"/>
      <c r="Q1173" s="583"/>
      <c r="R1173" s="583" t="s">
        <v>4030</v>
      </c>
      <c r="S1173" s="583" t="s">
        <v>4030</v>
      </c>
      <c r="T1173" s="592" t="s">
        <v>3989</v>
      </c>
      <c r="U1173" s="588"/>
    </row>
    <row r="1174" spans="1:21" ht="318.75" x14ac:dyDescent="0.2">
      <c r="A1174" s="602" t="s">
        <v>2596</v>
      </c>
      <c r="B1174" s="583" t="s">
        <v>365</v>
      </c>
      <c r="C1174" s="589">
        <v>157</v>
      </c>
      <c r="D1174" s="554" t="s">
        <v>3610</v>
      </c>
      <c r="E1174" s="672" t="s">
        <v>354</v>
      </c>
      <c r="F1174" s="586"/>
      <c r="G1174" s="554"/>
      <c r="H1174" s="587"/>
      <c r="I1174" s="587" t="s">
        <v>197</v>
      </c>
      <c r="J1174" s="583"/>
      <c r="K1174" s="554" t="s">
        <v>2674</v>
      </c>
      <c r="L1174" s="554" t="s">
        <v>2675</v>
      </c>
      <c r="M1174" s="592" t="s">
        <v>461</v>
      </c>
      <c r="N1174" s="583" t="s">
        <v>461</v>
      </c>
      <c r="O1174" s="583" t="s">
        <v>461</v>
      </c>
      <c r="P1174" s="611"/>
      <c r="Q1174" s="583"/>
      <c r="R1174" s="583" t="s">
        <v>4030</v>
      </c>
      <c r="S1174" s="583" t="s">
        <v>4030</v>
      </c>
      <c r="T1174" s="592" t="s">
        <v>3989</v>
      </c>
      <c r="U1174" s="588"/>
    </row>
    <row r="1175" spans="1:21" ht="318.75" x14ac:dyDescent="0.2">
      <c r="A1175" s="602" t="s">
        <v>2596</v>
      </c>
      <c r="B1175" s="583" t="s">
        <v>365</v>
      </c>
      <c r="C1175" s="589">
        <v>157</v>
      </c>
      <c r="D1175" s="554" t="s">
        <v>3610</v>
      </c>
      <c r="E1175" s="672" t="s">
        <v>354</v>
      </c>
      <c r="F1175" s="586"/>
      <c r="G1175" s="554"/>
      <c r="H1175" s="587"/>
      <c r="I1175" s="587" t="s">
        <v>1024</v>
      </c>
      <c r="J1175" s="583"/>
      <c r="K1175" s="554" t="s">
        <v>2674</v>
      </c>
      <c r="L1175" s="554" t="s">
        <v>2675</v>
      </c>
      <c r="M1175" s="592" t="s">
        <v>461</v>
      </c>
      <c r="N1175" s="583" t="s">
        <v>461</v>
      </c>
      <c r="O1175" s="583" t="s">
        <v>461</v>
      </c>
      <c r="P1175" s="611"/>
      <c r="Q1175" s="583"/>
      <c r="R1175" s="583" t="s">
        <v>4030</v>
      </c>
      <c r="S1175" s="583" t="s">
        <v>4030</v>
      </c>
      <c r="T1175" s="592" t="s">
        <v>3989</v>
      </c>
      <c r="U1175" s="588"/>
    </row>
    <row r="1176" spans="1:21" ht="318.75" x14ac:dyDescent="0.2">
      <c r="A1176" s="602" t="s">
        <v>2596</v>
      </c>
      <c r="B1176" s="583" t="s">
        <v>365</v>
      </c>
      <c r="C1176" s="589">
        <v>157</v>
      </c>
      <c r="D1176" s="554" t="s">
        <v>3610</v>
      </c>
      <c r="E1176" s="672" t="s">
        <v>354</v>
      </c>
      <c r="F1176" s="586"/>
      <c r="G1176" s="554"/>
      <c r="H1176" s="587"/>
      <c r="I1176" s="587" t="s">
        <v>197</v>
      </c>
      <c r="J1176" s="583"/>
      <c r="K1176" s="554" t="s">
        <v>2674</v>
      </c>
      <c r="L1176" s="554" t="s">
        <v>2675</v>
      </c>
      <c r="M1176" s="592" t="s">
        <v>461</v>
      </c>
      <c r="N1176" s="583" t="s">
        <v>461</v>
      </c>
      <c r="O1176" s="583" t="s">
        <v>461</v>
      </c>
      <c r="P1176" s="611"/>
      <c r="Q1176" s="583"/>
      <c r="R1176" s="583" t="s">
        <v>4031</v>
      </c>
      <c r="S1176" s="583" t="s">
        <v>4031</v>
      </c>
      <c r="T1176" s="592" t="s">
        <v>3989</v>
      </c>
      <c r="U1176" s="588"/>
    </row>
    <row r="1177" spans="1:21" ht="318.75" x14ac:dyDescent="0.2">
      <c r="A1177" s="602" t="s">
        <v>2596</v>
      </c>
      <c r="B1177" s="583" t="s">
        <v>365</v>
      </c>
      <c r="C1177" s="589">
        <v>157</v>
      </c>
      <c r="D1177" s="554" t="s">
        <v>3610</v>
      </c>
      <c r="E1177" s="672" t="s">
        <v>354</v>
      </c>
      <c r="F1177" s="586"/>
      <c r="G1177" s="554"/>
      <c r="H1177" s="587"/>
      <c r="I1177" s="587" t="s">
        <v>1024</v>
      </c>
      <c r="J1177" s="583"/>
      <c r="K1177" s="554" t="s">
        <v>2674</v>
      </c>
      <c r="L1177" s="554" t="s">
        <v>2675</v>
      </c>
      <c r="M1177" s="592" t="s">
        <v>461</v>
      </c>
      <c r="N1177" s="583" t="s">
        <v>461</v>
      </c>
      <c r="O1177" s="583" t="s">
        <v>461</v>
      </c>
      <c r="P1177" s="611"/>
      <c r="Q1177" s="583"/>
      <c r="R1177" s="583" t="s">
        <v>4031</v>
      </c>
      <c r="S1177" s="583" t="s">
        <v>4031</v>
      </c>
      <c r="T1177" s="592" t="s">
        <v>3989</v>
      </c>
      <c r="U1177" s="588"/>
    </row>
    <row r="1178" spans="1:21" ht="318.75" x14ac:dyDescent="0.2">
      <c r="A1178" s="602" t="s">
        <v>2596</v>
      </c>
      <c r="B1178" s="583" t="s">
        <v>365</v>
      </c>
      <c r="C1178" s="589">
        <v>157</v>
      </c>
      <c r="D1178" s="554" t="s">
        <v>3610</v>
      </c>
      <c r="E1178" s="672" t="s">
        <v>354</v>
      </c>
      <c r="F1178" s="586"/>
      <c r="G1178" s="554"/>
      <c r="H1178" s="587"/>
      <c r="I1178" s="587" t="s">
        <v>197</v>
      </c>
      <c r="J1178" s="583"/>
      <c r="K1178" s="554" t="s">
        <v>2674</v>
      </c>
      <c r="L1178" s="554" t="s">
        <v>2675</v>
      </c>
      <c r="M1178" s="592" t="s">
        <v>461</v>
      </c>
      <c r="N1178" s="583" t="s">
        <v>461</v>
      </c>
      <c r="O1178" s="583" t="s">
        <v>461</v>
      </c>
      <c r="P1178" s="611"/>
      <c r="Q1178" s="583"/>
      <c r="R1178" s="583" t="s">
        <v>4032</v>
      </c>
      <c r="S1178" s="583" t="s">
        <v>4032</v>
      </c>
      <c r="T1178" s="592" t="s">
        <v>3989</v>
      </c>
      <c r="U1178" s="588"/>
    </row>
    <row r="1179" spans="1:21" ht="318.75" x14ac:dyDescent="0.2">
      <c r="A1179" s="602" t="s">
        <v>2596</v>
      </c>
      <c r="B1179" s="583" t="s">
        <v>365</v>
      </c>
      <c r="C1179" s="589">
        <v>157</v>
      </c>
      <c r="D1179" s="554" t="s">
        <v>3610</v>
      </c>
      <c r="E1179" s="672" t="s">
        <v>354</v>
      </c>
      <c r="F1179" s="586"/>
      <c r="G1179" s="554"/>
      <c r="H1179" s="587"/>
      <c r="I1179" s="587" t="s">
        <v>1024</v>
      </c>
      <c r="J1179" s="583"/>
      <c r="K1179" s="554" t="s">
        <v>2674</v>
      </c>
      <c r="L1179" s="554" t="s">
        <v>2675</v>
      </c>
      <c r="M1179" s="592" t="s">
        <v>461</v>
      </c>
      <c r="N1179" s="583" t="s">
        <v>461</v>
      </c>
      <c r="O1179" s="583" t="s">
        <v>461</v>
      </c>
      <c r="P1179" s="611"/>
      <c r="Q1179" s="583"/>
      <c r="R1179" s="583" t="s">
        <v>4032</v>
      </c>
      <c r="S1179" s="583" t="s">
        <v>4032</v>
      </c>
      <c r="T1179" s="592" t="s">
        <v>3989</v>
      </c>
      <c r="U1179" s="588"/>
    </row>
    <row r="1180" spans="1:21" ht="318.75" x14ac:dyDescent="0.2">
      <c r="A1180" s="602" t="s">
        <v>2596</v>
      </c>
      <c r="B1180" s="583" t="s">
        <v>365</v>
      </c>
      <c r="C1180" s="589">
        <v>157</v>
      </c>
      <c r="D1180" s="554" t="s">
        <v>3610</v>
      </c>
      <c r="E1180" s="672" t="s">
        <v>354</v>
      </c>
      <c r="F1180" s="586"/>
      <c r="G1180" s="554"/>
      <c r="H1180" s="587"/>
      <c r="I1180" s="587" t="s">
        <v>197</v>
      </c>
      <c r="J1180" s="583"/>
      <c r="K1180" s="554" t="s">
        <v>3611</v>
      </c>
      <c r="L1180" s="554" t="s">
        <v>2675</v>
      </c>
      <c r="M1180" s="592" t="s">
        <v>461</v>
      </c>
      <c r="N1180" s="583" t="s">
        <v>461</v>
      </c>
      <c r="O1180" s="583" t="s">
        <v>461</v>
      </c>
      <c r="P1180" s="611"/>
      <c r="Q1180" s="583"/>
      <c r="R1180" s="583" t="s">
        <v>4033</v>
      </c>
      <c r="S1180" s="583" t="s">
        <v>4033</v>
      </c>
      <c r="T1180" s="592" t="s">
        <v>3989</v>
      </c>
      <c r="U1180" s="588"/>
    </row>
    <row r="1181" spans="1:21" ht="318.75" x14ac:dyDescent="0.2">
      <c r="A1181" s="602" t="s">
        <v>2596</v>
      </c>
      <c r="B1181" s="583" t="s">
        <v>365</v>
      </c>
      <c r="C1181" s="589">
        <v>157</v>
      </c>
      <c r="D1181" s="554" t="s">
        <v>3610</v>
      </c>
      <c r="E1181" s="672" t="s">
        <v>354</v>
      </c>
      <c r="F1181" s="586"/>
      <c r="G1181" s="554"/>
      <c r="H1181" s="587"/>
      <c r="I1181" s="587" t="s">
        <v>1024</v>
      </c>
      <c r="J1181" s="583"/>
      <c r="K1181" s="554" t="s">
        <v>3611</v>
      </c>
      <c r="L1181" s="554" t="s">
        <v>2675</v>
      </c>
      <c r="M1181" s="592" t="s">
        <v>461</v>
      </c>
      <c r="N1181" s="583" t="s">
        <v>461</v>
      </c>
      <c r="O1181" s="583" t="s">
        <v>461</v>
      </c>
      <c r="P1181" s="611"/>
      <c r="Q1181" s="583"/>
      <c r="R1181" s="583" t="s">
        <v>4033</v>
      </c>
      <c r="S1181" s="583" t="s">
        <v>4033</v>
      </c>
      <c r="T1181" s="592" t="s">
        <v>3989</v>
      </c>
      <c r="U1181" s="588"/>
    </row>
    <row r="1182" spans="1:21" ht="318.75" x14ac:dyDescent="0.2">
      <c r="A1182" s="602" t="s">
        <v>2596</v>
      </c>
      <c r="B1182" s="583" t="s">
        <v>365</v>
      </c>
      <c r="C1182" s="589">
        <v>157</v>
      </c>
      <c r="D1182" s="554" t="s">
        <v>3610</v>
      </c>
      <c r="E1182" s="672" t="s">
        <v>354</v>
      </c>
      <c r="F1182" s="586"/>
      <c r="G1182" s="554"/>
      <c r="H1182" s="587"/>
      <c r="I1182" s="587" t="s">
        <v>197</v>
      </c>
      <c r="J1182" s="583"/>
      <c r="K1182" s="554" t="s">
        <v>3604</v>
      </c>
      <c r="L1182" s="554" t="s">
        <v>2675</v>
      </c>
      <c r="M1182" s="592" t="s">
        <v>461</v>
      </c>
      <c r="N1182" s="583" t="s">
        <v>461</v>
      </c>
      <c r="O1182" s="583" t="s">
        <v>461</v>
      </c>
      <c r="P1182" s="611"/>
      <c r="Q1182" s="583"/>
      <c r="R1182" s="583" t="s">
        <v>4021</v>
      </c>
      <c r="S1182" s="583" t="s">
        <v>4021</v>
      </c>
      <c r="T1182" s="592" t="s">
        <v>3989</v>
      </c>
      <c r="U1182" s="588"/>
    </row>
    <row r="1183" spans="1:21" ht="318.75" x14ac:dyDescent="0.2">
      <c r="A1183" s="602" t="s">
        <v>2596</v>
      </c>
      <c r="B1183" s="583" t="s">
        <v>365</v>
      </c>
      <c r="C1183" s="589">
        <v>157</v>
      </c>
      <c r="D1183" s="554" t="s">
        <v>3610</v>
      </c>
      <c r="E1183" s="672" t="s">
        <v>354</v>
      </c>
      <c r="F1183" s="586"/>
      <c r="G1183" s="554"/>
      <c r="H1183" s="587"/>
      <c r="I1183" s="587" t="s">
        <v>1024</v>
      </c>
      <c r="J1183" s="583"/>
      <c r="K1183" s="554" t="s">
        <v>3604</v>
      </c>
      <c r="L1183" s="554" t="s">
        <v>2675</v>
      </c>
      <c r="M1183" s="592" t="s">
        <v>461</v>
      </c>
      <c r="N1183" s="583" t="s">
        <v>461</v>
      </c>
      <c r="O1183" s="583" t="s">
        <v>461</v>
      </c>
      <c r="P1183" s="611"/>
      <c r="Q1183" s="583"/>
      <c r="R1183" s="583" t="s">
        <v>4021</v>
      </c>
      <c r="S1183" s="583" t="s">
        <v>4021</v>
      </c>
      <c r="T1183" s="592" t="s">
        <v>3989</v>
      </c>
      <c r="U1183" s="588"/>
    </row>
    <row r="1184" spans="1:21" ht="318.75" x14ac:dyDescent="0.2">
      <c r="A1184" s="602" t="s">
        <v>2596</v>
      </c>
      <c r="B1184" s="583" t="s">
        <v>365</v>
      </c>
      <c r="C1184" s="589">
        <v>157</v>
      </c>
      <c r="D1184" s="554" t="s">
        <v>3610</v>
      </c>
      <c r="E1184" s="672" t="s">
        <v>354</v>
      </c>
      <c r="F1184" s="586"/>
      <c r="G1184" s="554"/>
      <c r="H1184" s="587"/>
      <c r="I1184" s="587" t="s">
        <v>197</v>
      </c>
      <c r="J1184" s="583"/>
      <c r="K1184" s="554" t="s">
        <v>3604</v>
      </c>
      <c r="L1184" s="554" t="s">
        <v>2675</v>
      </c>
      <c r="M1184" s="592" t="s">
        <v>461</v>
      </c>
      <c r="N1184" s="583" t="s">
        <v>461</v>
      </c>
      <c r="O1184" s="583" t="s">
        <v>461</v>
      </c>
      <c r="P1184" s="611"/>
      <c r="Q1184" s="583"/>
      <c r="R1184" s="583" t="s">
        <v>4021</v>
      </c>
      <c r="S1184" s="583" t="s">
        <v>4021</v>
      </c>
      <c r="T1184" s="592" t="s">
        <v>3989</v>
      </c>
      <c r="U1184" s="588"/>
    </row>
    <row r="1185" spans="1:21" ht="318.75" x14ac:dyDescent="0.2">
      <c r="A1185" s="602" t="s">
        <v>2596</v>
      </c>
      <c r="B1185" s="583" t="s">
        <v>365</v>
      </c>
      <c r="C1185" s="589">
        <v>157</v>
      </c>
      <c r="D1185" s="554" t="s">
        <v>3610</v>
      </c>
      <c r="E1185" s="672" t="s">
        <v>354</v>
      </c>
      <c r="F1185" s="586"/>
      <c r="G1185" s="554"/>
      <c r="H1185" s="587"/>
      <c r="I1185" s="587" t="s">
        <v>1024</v>
      </c>
      <c r="J1185" s="583"/>
      <c r="K1185" s="554" t="s">
        <v>3604</v>
      </c>
      <c r="L1185" s="554" t="s">
        <v>2675</v>
      </c>
      <c r="M1185" s="592" t="s">
        <v>461</v>
      </c>
      <c r="N1185" s="583" t="s">
        <v>461</v>
      </c>
      <c r="O1185" s="583" t="s">
        <v>461</v>
      </c>
      <c r="P1185" s="611"/>
      <c r="Q1185" s="583"/>
      <c r="R1185" s="583" t="s">
        <v>4021</v>
      </c>
      <c r="S1185" s="583" t="s">
        <v>4021</v>
      </c>
      <c r="T1185" s="592" t="s">
        <v>3989</v>
      </c>
      <c r="U1185" s="588"/>
    </row>
    <row r="1186" spans="1:21" ht="318.75" x14ac:dyDescent="0.2">
      <c r="A1186" s="602" t="s">
        <v>2596</v>
      </c>
      <c r="B1186" s="583" t="s">
        <v>365</v>
      </c>
      <c r="C1186" s="589">
        <v>157</v>
      </c>
      <c r="D1186" s="554" t="s">
        <v>3610</v>
      </c>
      <c r="E1186" s="672" t="s">
        <v>354</v>
      </c>
      <c r="F1186" s="586"/>
      <c r="G1186" s="554"/>
      <c r="H1186" s="587"/>
      <c r="I1186" s="587" t="s">
        <v>197</v>
      </c>
      <c r="J1186" s="583"/>
      <c r="K1186" s="554" t="s">
        <v>3604</v>
      </c>
      <c r="L1186" s="554" t="s">
        <v>2675</v>
      </c>
      <c r="M1186" s="592" t="s">
        <v>461</v>
      </c>
      <c r="N1186" s="583" t="s">
        <v>461</v>
      </c>
      <c r="O1186" s="583" t="s">
        <v>461</v>
      </c>
      <c r="P1186" s="611"/>
      <c r="Q1186" s="583"/>
      <c r="R1186" s="583" t="s">
        <v>4021</v>
      </c>
      <c r="S1186" s="583" t="s">
        <v>4021</v>
      </c>
      <c r="T1186" s="592" t="s">
        <v>3989</v>
      </c>
      <c r="U1186" s="588"/>
    </row>
    <row r="1187" spans="1:21" ht="318.75" x14ac:dyDescent="0.2">
      <c r="A1187" s="602" t="s">
        <v>2596</v>
      </c>
      <c r="B1187" s="583" t="s">
        <v>365</v>
      </c>
      <c r="C1187" s="589">
        <v>157</v>
      </c>
      <c r="D1187" s="554" t="s">
        <v>3610</v>
      </c>
      <c r="E1187" s="672" t="s">
        <v>354</v>
      </c>
      <c r="F1187" s="586"/>
      <c r="G1187" s="554"/>
      <c r="H1187" s="587"/>
      <c r="I1187" s="587" t="s">
        <v>1024</v>
      </c>
      <c r="J1187" s="583"/>
      <c r="K1187" s="554" t="s">
        <v>3604</v>
      </c>
      <c r="L1187" s="554" t="s">
        <v>2675</v>
      </c>
      <c r="M1187" s="592" t="s">
        <v>461</v>
      </c>
      <c r="N1187" s="583" t="s">
        <v>461</v>
      </c>
      <c r="O1187" s="583" t="s">
        <v>461</v>
      </c>
      <c r="P1187" s="611"/>
      <c r="Q1187" s="583"/>
      <c r="R1187" s="583" t="s">
        <v>4021</v>
      </c>
      <c r="S1187" s="583" t="s">
        <v>4021</v>
      </c>
      <c r="T1187" s="592" t="s">
        <v>3989</v>
      </c>
      <c r="U1187" s="588"/>
    </row>
    <row r="1188" spans="1:21" ht="318.75" x14ac:dyDescent="0.2">
      <c r="A1188" s="602" t="s">
        <v>2596</v>
      </c>
      <c r="B1188" s="583" t="s">
        <v>365</v>
      </c>
      <c r="C1188" s="589">
        <v>157</v>
      </c>
      <c r="D1188" s="554" t="s">
        <v>3610</v>
      </c>
      <c r="E1188" s="672" t="s">
        <v>354</v>
      </c>
      <c r="F1188" s="586"/>
      <c r="G1188" s="554"/>
      <c r="H1188" s="587"/>
      <c r="I1188" s="587" t="s">
        <v>197</v>
      </c>
      <c r="J1188" s="583"/>
      <c r="K1188" s="554" t="s">
        <v>3604</v>
      </c>
      <c r="L1188" s="554" t="s">
        <v>2675</v>
      </c>
      <c r="M1188" s="592" t="s">
        <v>461</v>
      </c>
      <c r="N1188" s="583" t="s">
        <v>461</v>
      </c>
      <c r="O1188" s="583" t="s">
        <v>461</v>
      </c>
      <c r="P1188" s="611"/>
      <c r="Q1188" s="583"/>
      <c r="R1188" s="583" t="s">
        <v>4021</v>
      </c>
      <c r="S1188" s="583" t="s">
        <v>4021</v>
      </c>
      <c r="T1188" s="592" t="s">
        <v>3989</v>
      </c>
      <c r="U1188" s="588"/>
    </row>
    <row r="1189" spans="1:21" ht="318.75" x14ac:dyDescent="0.2">
      <c r="A1189" s="602" t="s">
        <v>2596</v>
      </c>
      <c r="B1189" s="583" t="s">
        <v>365</v>
      </c>
      <c r="C1189" s="589">
        <v>157</v>
      </c>
      <c r="D1189" s="554" t="s">
        <v>3610</v>
      </c>
      <c r="E1189" s="672" t="s">
        <v>354</v>
      </c>
      <c r="F1189" s="586"/>
      <c r="G1189" s="554"/>
      <c r="H1189" s="587"/>
      <c r="I1189" s="587" t="s">
        <v>1024</v>
      </c>
      <c r="J1189" s="583"/>
      <c r="K1189" s="554" t="s">
        <v>3604</v>
      </c>
      <c r="L1189" s="554" t="s">
        <v>2675</v>
      </c>
      <c r="M1189" s="592" t="s">
        <v>461</v>
      </c>
      <c r="N1189" s="583" t="s">
        <v>461</v>
      </c>
      <c r="O1189" s="583" t="s">
        <v>461</v>
      </c>
      <c r="P1189" s="611"/>
      <c r="Q1189" s="583"/>
      <c r="R1189" s="583" t="s">
        <v>4021</v>
      </c>
      <c r="S1189" s="583" t="s">
        <v>4021</v>
      </c>
      <c r="T1189" s="592" t="s">
        <v>3989</v>
      </c>
      <c r="U1189" s="588"/>
    </row>
    <row r="1190" spans="1:21" ht="318.75" x14ac:dyDescent="0.2">
      <c r="A1190" s="602" t="s">
        <v>2596</v>
      </c>
      <c r="B1190" s="583" t="s">
        <v>365</v>
      </c>
      <c r="C1190" s="589">
        <v>157</v>
      </c>
      <c r="D1190" s="554" t="s">
        <v>3610</v>
      </c>
      <c r="E1190" s="672" t="s">
        <v>354</v>
      </c>
      <c r="F1190" s="586"/>
      <c r="G1190" s="554"/>
      <c r="H1190" s="587"/>
      <c r="I1190" s="587" t="s">
        <v>197</v>
      </c>
      <c r="J1190" s="583"/>
      <c r="K1190" s="554" t="s">
        <v>2674</v>
      </c>
      <c r="L1190" s="554" t="s">
        <v>2675</v>
      </c>
      <c r="M1190" s="592" t="s">
        <v>461</v>
      </c>
      <c r="N1190" s="583" t="s">
        <v>461</v>
      </c>
      <c r="O1190" s="583" t="s">
        <v>461</v>
      </c>
      <c r="P1190" s="611"/>
      <c r="Q1190" s="583"/>
      <c r="R1190" s="583" t="s">
        <v>4034</v>
      </c>
      <c r="S1190" s="583" t="s">
        <v>4034</v>
      </c>
      <c r="T1190" s="592" t="s">
        <v>3989</v>
      </c>
      <c r="U1190" s="588"/>
    </row>
    <row r="1191" spans="1:21" ht="318.75" x14ac:dyDescent="0.2">
      <c r="A1191" s="602" t="s">
        <v>2596</v>
      </c>
      <c r="B1191" s="583" t="s">
        <v>365</v>
      </c>
      <c r="C1191" s="589">
        <v>157</v>
      </c>
      <c r="D1191" s="554" t="s">
        <v>3610</v>
      </c>
      <c r="E1191" s="672" t="s">
        <v>354</v>
      </c>
      <c r="F1191" s="586"/>
      <c r="G1191" s="554"/>
      <c r="H1191" s="587"/>
      <c r="I1191" s="587" t="s">
        <v>1024</v>
      </c>
      <c r="J1191" s="583"/>
      <c r="K1191" s="554" t="s">
        <v>2674</v>
      </c>
      <c r="L1191" s="554" t="s">
        <v>2675</v>
      </c>
      <c r="M1191" s="592" t="s">
        <v>461</v>
      </c>
      <c r="N1191" s="583" t="s">
        <v>461</v>
      </c>
      <c r="O1191" s="583" t="s">
        <v>461</v>
      </c>
      <c r="P1191" s="611"/>
      <c r="Q1191" s="583"/>
      <c r="R1191" s="583" t="s">
        <v>4034</v>
      </c>
      <c r="S1191" s="583" t="s">
        <v>4034</v>
      </c>
      <c r="T1191" s="592" t="s">
        <v>3989</v>
      </c>
      <c r="U1191" s="588"/>
    </row>
    <row r="1192" spans="1:21" ht="318.75" x14ac:dyDescent="0.2">
      <c r="A1192" s="602" t="s">
        <v>2596</v>
      </c>
      <c r="B1192" s="583" t="s">
        <v>365</v>
      </c>
      <c r="C1192" s="589">
        <v>157</v>
      </c>
      <c r="D1192" s="554" t="s">
        <v>3610</v>
      </c>
      <c r="E1192" s="672" t="s">
        <v>354</v>
      </c>
      <c r="F1192" s="586"/>
      <c r="G1192" s="554"/>
      <c r="H1192" s="587"/>
      <c r="I1192" s="587" t="s">
        <v>197</v>
      </c>
      <c r="J1192" s="583"/>
      <c r="K1192" s="554" t="s">
        <v>3605</v>
      </c>
      <c r="L1192" s="554" t="s">
        <v>2675</v>
      </c>
      <c r="M1192" s="592" t="s">
        <v>461</v>
      </c>
      <c r="N1192" s="583" t="s">
        <v>461</v>
      </c>
      <c r="O1192" s="583" t="s">
        <v>461</v>
      </c>
      <c r="P1192" s="611"/>
      <c r="Q1192" s="583"/>
      <c r="R1192" s="583" t="s">
        <v>4035</v>
      </c>
      <c r="S1192" s="583" t="s">
        <v>4035</v>
      </c>
      <c r="T1192" s="592" t="s">
        <v>3989</v>
      </c>
      <c r="U1192" s="588"/>
    </row>
    <row r="1193" spans="1:21" ht="318.75" x14ac:dyDescent="0.2">
      <c r="A1193" s="602" t="s">
        <v>2596</v>
      </c>
      <c r="B1193" s="583" t="s">
        <v>365</v>
      </c>
      <c r="C1193" s="589">
        <v>157</v>
      </c>
      <c r="D1193" s="554" t="s">
        <v>3610</v>
      </c>
      <c r="E1193" s="672" t="s">
        <v>354</v>
      </c>
      <c r="F1193" s="586"/>
      <c r="G1193" s="554"/>
      <c r="H1193" s="587"/>
      <c r="I1193" s="587" t="s">
        <v>1024</v>
      </c>
      <c r="J1193" s="583"/>
      <c r="K1193" s="554" t="s">
        <v>3605</v>
      </c>
      <c r="L1193" s="554" t="s">
        <v>2675</v>
      </c>
      <c r="M1193" s="592" t="s">
        <v>461</v>
      </c>
      <c r="N1193" s="583" t="s">
        <v>461</v>
      </c>
      <c r="O1193" s="583" t="s">
        <v>461</v>
      </c>
      <c r="P1193" s="611"/>
      <c r="Q1193" s="583"/>
      <c r="R1193" s="583" t="s">
        <v>4035</v>
      </c>
      <c r="S1193" s="583" t="s">
        <v>4035</v>
      </c>
      <c r="T1193" s="592" t="s">
        <v>3989</v>
      </c>
      <c r="U1193" s="588"/>
    </row>
    <row r="1194" spans="1:21" ht="318.75" x14ac:dyDescent="0.2">
      <c r="A1194" s="602" t="s">
        <v>2596</v>
      </c>
      <c r="B1194" s="583" t="s">
        <v>365</v>
      </c>
      <c r="C1194" s="589">
        <v>157</v>
      </c>
      <c r="D1194" s="554" t="s">
        <v>3610</v>
      </c>
      <c r="E1194" s="672" t="s">
        <v>354</v>
      </c>
      <c r="F1194" s="586"/>
      <c r="G1194" s="554"/>
      <c r="H1194" s="587"/>
      <c r="I1194" s="587" t="s">
        <v>197</v>
      </c>
      <c r="J1194" s="583"/>
      <c r="K1194" s="554" t="s">
        <v>3604</v>
      </c>
      <c r="L1194" s="554" t="s">
        <v>2675</v>
      </c>
      <c r="M1194" s="592" t="s">
        <v>461</v>
      </c>
      <c r="N1194" s="583" t="s">
        <v>461</v>
      </c>
      <c r="O1194" s="583" t="s">
        <v>461</v>
      </c>
      <c r="P1194" s="611"/>
      <c r="Q1194" s="583"/>
      <c r="R1194" s="583" t="s">
        <v>4021</v>
      </c>
      <c r="S1194" s="583" t="s">
        <v>4021</v>
      </c>
      <c r="T1194" s="592" t="s">
        <v>3989</v>
      </c>
      <c r="U1194" s="588"/>
    </row>
    <row r="1195" spans="1:21" ht="318.75" x14ac:dyDescent="0.2">
      <c r="A1195" s="602" t="s">
        <v>2596</v>
      </c>
      <c r="B1195" s="583" t="s">
        <v>365</v>
      </c>
      <c r="C1195" s="589">
        <v>157</v>
      </c>
      <c r="D1195" s="554" t="s">
        <v>3610</v>
      </c>
      <c r="E1195" s="672" t="s">
        <v>354</v>
      </c>
      <c r="F1195" s="586"/>
      <c r="G1195" s="554"/>
      <c r="H1195" s="587"/>
      <c r="I1195" s="587" t="s">
        <v>1024</v>
      </c>
      <c r="J1195" s="583"/>
      <c r="K1195" s="554" t="s">
        <v>3604</v>
      </c>
      <c r="L1195" s="554" t="s">
        <v>2675</v>
      </c>
      <c r="M1195" s="592" t="s">
        <v>461</v>
      </c>
      <c r="N1195" s="583" t="s">
        <v>461</v>
      </c>
      <c r="O1195" s="583" t="s">
        <v>461</v>
      </c>
      <c r="P1195" s="611"/>
      <c r="Q1195" s="583"/>
      <c r="R1195" s="583" t="s">
        <v>4021</v>
      </c>
      <c r="S1195" s="583" t="s">
        <v>4021</v>
      </c>
      <c r="T1195" s="592" t="s">
        <v>3989</v>
      </c>
      <c r="U1195" s="588"/>
    </row>
    <row r="1196" spans="1:21" ht="318.75" x14ac:dyDescent="0.2">
      <c r="A1196" s="602" t="s">
        <v>2596</v>
      </c>
      <c r="B1196" s="583" t="s">
        <v>365</v>
      </c>
      <c r="C1196" s="589">
        <v>157</v>
      </c>
      <c r="D1196" s="554" t="s">
        <v>3610</v>
      </c>
      <c r="E1196" s="672" t="s">
        <v>354</v>
      </c>
      <c r="F1196" s="586"/>
      <c r="G1196" s="554"/>
      <c r="H1196" s="587"/>
      <c r="I1196" s="587" t="s">
        <v>197</v>
      </c>
      <c r="J1196" s="583"/>
      <c r="K1196" s="554" t="s">
        <v>3605</v>
      </c>
      <c r="L1196" s="554" t="s">
        <v>2675</v>
      </c>
      <c r="M1196" s="592" t="s">
        <v>461</v>
      </c>
      <c r="N1196" s="583" t="s">
        <v>461</v>
      </c>
      <c r="O1196" s="583" t="s">
        <v>461</v>
      </c>
      <c r="P1196" s="611"/>
      <c r="Q1196" s="583"/>
      <c r="R1196" s="583" t="s">
        <v>4036</v>
      </c>
      <c r="S1196" s="583" t="s">
        <v>4036</v>
      </c>
      <c r="T1196" s="592" t="s">
        <v>3989</v>
      </c>
      <c r="U1196" s="588"/>
    </row>
    <row r="1197" spans="1:21" ht="318.75" x14ac:dyDescent="0.2">
      <c r="A1197" s="602" t="s">
        <v>2596</v>
      </c>
      <c r="B1197" s="583" t="s">
        <v>365</v>
      </c>
      <c r="C1197" s="589">
        <v>157</v>
      </c>
      <c r="D1197" s="554" t="s">
        <v>3610</v>
      </c>
      <c r="E1197" s="672" t="s">
        <v>354</v>
      </c>
      <c r="F1197" s="586"/>
      <c r="G1197" s="554"/>
      <c r="H1197" s="587"/>
      <c r="I1197" s="587" t="s">
        <v>1024</v>
      </c>
      <c r="J1197" s="583"/>
      <c r="K1197" s="554" t="s">
        <v>3605</v>
      </c>
      <c r="L1197" s="554" t="s">
        <v>2675</v>
      </c>
      <c r="M1197" s="592" t="s">
        <v>461</v>
      </c>
      <c r="N1197" s="583" t="s">
        <v>461</v>
      </c>
      <c r="O1197" s="583" t="s">
        <v>461</v>
      </c>
      <c r="P1197" s="611"/>
      <c r="Q1197" s="583"/>
      <c r="R1197" s="583" t="s">
        <v>4036</v>
      </c>
      <c r="S1197" s="583" t="s">
        <v>4036</v>
      </c>
      <c r="T1197" s="592" t="s">
        <v>3989</v>
      </c>
      <c r="U1197" s="588"/>
    </row>
    <row r="1198" spans="1:21" ht="318.75" x14ac:dyDescent="0.2">
      <c r="A1198" s="602" t="s">
        <v>2596</v>
      </c>
      <c r="B1198" s="583" t="s">
        <v>365</v>
      </c>
      <c r="C1198" s="589">
        <v>157</v>
      </c>
      <c r="D1198" s="554" t="s">
        <v>3610</v>
      </c>
      <c r="E1198" s="672" t="s">
        <v>354</v>
      </c>
      <c r="F1198" s="586"/>
      <c r="G1198" s="554"/>
      <c r="H1198" s="587"/>
      <c r="I1198" s="587" t="s">
        <v>197</v>
      </c>
      <c r="J1198" s="583"/>
      <c r="K1198" s="554" t="s">
        <v>3604</v>
      </c>
      <c r="L1198" s="554" t="s">
        <v>2675</v>
      </c>
      <c r="M1198" s="592" t="s">
        <v>461</v>
      </c>
      <c r="N1198" s="583" t="s">
        <v>461</v>
      </c>
      <c r="O1198" s="583" t="s">
        <v>461</v>
      </c>
      <c r="P1198" s="611"/>
      <c r="Q1198" s="583"/>
      <c r="R1198" s="583" t="s">
        <v>4021</v>
      </c>
      <c r="S1198" s="583" t="s">
        <v>4021</v>
      </c>
      <c r="T1198" s="592" t="s">
        <v>3989</v>
      </c>
      <c r="U1198" s="588"/>
    </row>
    <row r="1199" spans="1:21" ht="318.75" x14ac:dyDescent="0.2">
      <c r="A1199" s="602" t="s">
        <v>2596</v>
      </c>
      <c r="B1199" s="583" t="s">
        <v>365</v>
      </c>
      <c r="C1199" s="589">
        <v>157</v>
      </c>
      <c r="D1199" s="554" t="s">
        <v>3610</v>
      </c>
      <c r="E1199" s="672" t="s">
        <v>354</v>
      </c>
      <c r="F1199" s="586"/>
      <c r="G1199" s="554"/>
      <c r="H1199" s="587"/>
      <c r="I1199" s="587" t="s">
        <v>1024</v>
      </c>
      <c r="J1199" s="583"/>
      <c r="K1199" s="554" t="s">
        <v>3604</v>
      </c>
      <c r="L1199" s="554" t="s">
        <v>2675</v>
      </c>
      <c r="M1199" s="592" t="s">
        <v>461</v>
      </c>
      <c r="N1199" s="583" t="s">
        <v>461</v>
      </c>
      <c r="O1199" s="583" t="s">
        <v>461</v>
      </c>
      <c r="P1199" s="611"/>
      <c r="Q1199" s="583"/>
      <c r="R1199" s="583" t="s">
        <v>4021</v>
      </c>
      <c r="S1199" s="583" t="s">
        <v>4021</v>
      </c>
      <c r="T1199" s="592" t="s">
        <v>3989</v>
      </c>
      <c r="U1199" s="588"/>
    </row>
    <row r="1200" spans="1:21" ht="318.75" x14ac:dyDescent="0.2">
      <c r="A1200" s="602" t="s">
        <v>2596</v>
      </c>
      <c r="B1200" s="583" t="s">
        <v>365</v>
      </c>
      <c r="C1200" s="589">
        <v>157</v>
      </c>
      <c r="D1200" s="554" t="s">
        <v>3610</v>
      </c>
      <c r="E1200" s="672" t="s">
        <v>354</v>
      </c>
      <c r="F1200" s="586"/>
      <c r="G1200" s="554"/>
      <c r="H1200" s="587"/>
      <c r="I1200" s="587" t="s">
        <v>197</v>
      </c>
      <c r="J1200" s="583"/>
      <c r="K1200" s="554" t="s">
        <v>2674</v>
      </c>
      <c r="L1200" s="554" t="s">
        <v>2675</v>
      </c>
      <c r="M1200" s="592" t="s">
        <v>461</v>
      </c>
      <c r="N1200" s="583" t="s">
        <v>461</v>
      </c>
      <c r="O1200" s="583" t="s">
        <v>461</v>
      </c>
      <c r="P1200" s="611"/>
      <c r="Q1200" s="583"/>
      <c r="R1200" s="583" t="s">
        <v>4037</v>
      </c>
      <c r="S1200" s="583" t="s">
        <v>4037</v>
      </c>
      <c r="T1200" s="592" t="s">
        <v>3989</v>
      </c>
      <c r="U1200" s="588"/>
    </row>
    <row r="1201" spans="1:21" ht="318.75" x14ac:dyDescent="0.2">
      <c r="A1201" s="602" t="s">
        <v>2596</v>
      </c>
      <c r="B1201" s="583" t="s">
        <v>365</v>
      </c>
      <c r="C1201" s="589">
        <v>157</v>
      </c>
      <c r="D1201" s="554" t="s">
        <v>3610</v>
      </c>
      <c r="E1201" s="672" t="s">
        <v>354</v>
      </c>
      <c r="F1201" s="586"/>
      <c r="G1201" s="554"/>
      <c r="H1201" s="587"/>
      <c r="I1201" s="587" t="s">
        <v>1024</v>
      </c>
      <c r="J1201" s="583"/>
      <c r="K1201" s="554" t="s">
        <v>2674</v>
      </c>
      <c r="L1201" s="554" t="s">
        <v>2675</v>
      </c>
      <c r="M1201" s="592" t="s">
        <v>461</v>
      </c>
      <c r="N1201" s="583" t="s">
        <v>461</v>
      </c>
      <c r="O1201" s="583" t="s">
        <v>461</v>
      </c>
      <c r="P1201" s="611"/>
      <c r="Q1201" s="583"/>
      <c r="R1201" s="583" t="s">
        <v>4037</v>
      </c>
      <c r="S1201" s="583" t="s">
        <v>4037</v>
      </c>
      <c r="T1201" s="592" t="s">
        <v>3989</v>
      </c>
      <c r="U1201" s="588"/>
    </row>
    <row r="1202" spans="1:21" ht="318.75" x14ac:dyDescent="0.2">
      <c r="A1202" s="602" t="s">
        <v>2596</v>
      </c>
      <c r="B1202" s="583" t="s">
        <v>365</v>
      </c>
      <c r="C1202" s="589">
        <v>157</v>
      </c>
      <c r="D1202" s="554" t="s">
        <v>3610</v>
      </c>
      <c r="E1202" s="672" t="s">
        <v>354</v>
      </c>
      <c r="F1202" s="586"/>
      <c r="G1202" s="554"/>
      <c r="H1202" s="587"/>
      <c r="I1202" s="587" t="s">
        <v>197</v>
      </c>
      <c r="J1202" s="583"/>
      <c r="K1202" s="554" t="s">
        <v>2674</v>
      </c>
      <c r="L1202" s="554" t="s">
        <v>2675</v>
      </c>
      <c r="M1202" s="592" t="s">
        <v>461</v>
      </c>
      <c r="N1202" s="583" t="s">
        <v>461</v>
      </c>
      <c r="O1202" s="583" t="s">
        <v>461</v>
      </c>
      <c r="P1202" s="611"/>
      <c r="Q1202" s="583"/>
      <c r="R1202" s="583" t="s">
        <v>4038</v>
      </c>
      <c r="S1202" s="583" t="s">
        <v>4038</v>
      </c>
      <c r="T1202" s="592" t="s">
        <v>3989</v>
      </c>
      <c r="U1202" s="588"/>
    </row>
    <row r="1203" spans="1:21" ht="318.75" x14ac:dyDescent="0.2">
      <c r="A1203" s="602" t="s">
        <v>2596</v>
      </c>
      <c r="B1203" s="583" t="s">
        <v>365</v>
      </c>
      <c r="C1203" s="589">
        <v>157</v>
      </c>
      <c r="D1203" s="554" t="s">
        <v>3610</v>
      </c>
      <c r="E1203" s="672" t="s">
        <v>354</v>
      </c>
      <c r="F1203" s="586"/>
      <c r="G1203" s="554"/>
      <c r="H1203" s="587"/>
      <c r="I1203" s="587" t="s">
        <v>1024</v>
      </c>
      <c r="J1203" s="583"/>
      <c r="K1203" s="554" t="s">
        <v>2674</v>
      </c>
      <c r="L1203" s="554" t="s">
        <v>2675</v>
      </c>
      <c r="M1203" s="592" t="s">
        <v>461</v>
      </c>
      <c r="N1203" s="583" t="s">
        <v>461</v>
      </c>
      <c r="O1203" s="583" t="s">
        <v>461</v>
      </c>
      <c r="P1203" s="611"/>
      <c r="Q1203" s="583"/>
      <c r="R1203" s="583" t="s">
        <v>4038</v>
      </c>
      <c r="S1203" s="583" t="s">
        <v>4038</v>
      </c>
      <c r="T1203" s="592" t="s">
        <v>3989</v>
      </c>
      <c r="U1203" s="588"/>
    </row>
    <row r="1204" spans="1:21" ht="318.75" x14ac:dyDescent="0.2">
      <c r="A1204" s="602" t="s">
        <v>2596</v>
      </c>
      <c r="B1204" s="583" t="s">
        <v>365</v>
      </c>
      <c r="C1204" s="589">
        <v>157</v>
      </c>
      <c r="D1204" s="554" t="s">
        <v>3610</v>
      </c>
      <c r="E1204" s="672" t="s">
        <v>354</v>
      </c>
      <c r="F1204" s="586"/>
      <c r="G1204" s="554"/>
      <c r="H1204" s="587"/>
      <c r="I1204" s="587" t="s">
        <v>197</v>
      </c>
      <c r="J1204" s="583"/>
      <c r="K1204" s="554" t="s">
        <v>2674</v>
      </c>
      <c r="L1204" s="554" t="s">
        <v>2675</v>
      </c>
      <c r="M1204" s="592" t="s">
        <v>461</v>
      </c>
      <c r="N1204" s="583" t="s">
        <v>461</v>
      </c>
      <c r="O1204" s="583" t="s">
        <v>461</v>
      </c>
      <c r="P1204" s="611"/>
      <c r="Q1204" s="583"/>
      <c r="R1204" s="583" t="s">
        <v>4039</v>
      </c>
      <c r="S1204" s="583" t="s">
        <v>4039</v>
      </c>
      <c r="T1204" s="592" t="s">
        <v>3989</v>
      </c>
      <c r="U1204" s="588"/>
    </row>
    <row r="1205" spans="1:21" ht="318.75" x14ac:dyDescent="0.2">
      <c r="A1205" s="602" t="s">
        <v>2596</v>
      </c>
      <c r="B1205" s="583" t="s">
        <v>365</v>
      </c>
      <c r="C1205" s="589">
        <v>157</v>
      </c>
      <c r="D1205" s="554" t="s">
        <v>3610</v>
      </c>
      <c r="E1205" s="672" t="s">
        <v>354</v>
      </c>
      <c r="F1205" s="586"/>
      <c r="G1205" s="554"/>
      <c r="H1205" s="587"/>
      <c r="I1205" s="587" t="s">
        <v>1024</v>
      </c>
      <c r="J1205" s="583"/>
      <c r="K1205" s="554" t="s">
        <v>2674</v>
      </c>
      <c r="L1205" s="554" t="s">
        <v>2675</v>
      </c>
      <c r="M1205" s="592" t="s">
        <v>461</v>
      </c>
      <c r="N1205" s="583" t="s">
        <v>461</v>
      </c>
      <c r="O1205" s="583" t="s">
        <v>461</v>
      </c>
      <c r="P1205" s="611"/>
      <c r="Q1205" s="583"/>
      <c r="R1205" s="583" t="s">
        <v>4039</v>
      </c>
      <c r="S1205" s="583" t="s">
        <v>4039</v>
      </c>
      <c r="T1205" s="592" t="s">
        <v>3989</v>
      </c>
      <c r="U1205" s="588"/>
    </row>
    <row r="1206" spans="1:21" ht="318.75" x14ac:dyDescent="0.2">
      <c r="A1206" s="602" t="s">
        <v>2596</v>
      </c>
      <c r="B1206" s="583" t="s">
        <v>365</v>
      </c>
      <c r="C1206" s="589">
        <v>157</v>
      </c>
      <c r="D1206" s="554" t="s">
        <v>3612</v>
      </c>
      <c r="E1206" s="672" t="s">
        <v>354</v>
      </c>
      <c r="F1206" s="586"/>
      <c r="G1206" s="554"/>
      <c r="H1206" s="587"/>
      <c r="I1206" s="587" t="s">
        <v>197</v>
      </c>
      <c r="J1206" s="583"/>
      <c r="K1206" s="554" t="s">
        <v>3604</v>
      </c>
      <c r="L1206" s="554" t="s">
        <v>2675</v>
      </c>
      <c r="M1206" s="592" t="s">
        <v>461</v>
      </c>
      <c r="N1206" s="583" t="s">
        <v>461</v>
      </c>
      <c r="O1206" s="583" t="s">
        <v>461</v>
      </c>
      <c r="P1206" s="611"/>
      <c r="Q1206" s="583"/>
      <c r="R1206" s="583" t="s">
        <v>4021</v>
      </c>
      <c r="S1206" s="583" t="s">
        <v>4021</v>
      </c>
      <c r="T1206" s="592" t="s">
        <v>3989</v>
      </c>
      <c r="U1206" s="588"/>
    </row>
    <row r="1207" spans="1:21" ht="318.75" x14ac:dyDescent="0.2">
      <c r="A1207" s="602" t="s">
        <v>2596</v>
      </c>
      <c r="B1207" s="583" t="s">
        <v>365</v>
      </c>
      <c r="C1207" s="589">
        <v>157</v>
      </c>
      <c r="D1207" s="554" t="s">
        <v>3612</v>
      </c>
      <c r="E1207" s="672" t="s">
        <v>354</v>
      </c>
      <c r="F1207" s="586"/>
      <c r="G1207" s="554"/>
      <c r="H1207" s="587"/>
      <c r="I1207" s="587" t="s">
        <v>1024</v>
      </c>
      <c r="J1207" s="583"/>
      <c r="K1207" s="554" t="s">
        <v>3604</v>
      </c>
      <c r="L1207" s="554" t="s">
        <v>2675</v>
      </c>
      <c r="M1207" s="592" t="s">
        <v>461</v>
      </c>
      <c r="N1207" s="583" t="s">
        <v>461</v>
      </c>
      <c r="O1207" s="583" t="s">
        <v>461</v>
      </c>
      <c r="P1207" s="611"/>
      <c r="Q1207" s="583"/>
      <c r="R1207" s="583" t="s">
        <v>4021</v>
      </c>
      <c r="S1207" s="583" t="s">
        <v>4021</v>
      </c>
      <c r="T1207" s="592" t="s">
        <v>3989</v>
      </c>
      <c r="U1207" s="588"/>
    </row>
    <row r="1208" spans="1:21" ht="318.75" x14ac:dyDescent="0.2">
      <c r="A1208" s="602" t="s">
        <v>2596</v>
      </c>
      <c r="B1208" s="583" t="s">
        <v>365</v>
      </c>
      <c r="C1208" s="589">
        <v>157</v>
      </c>
      <c r="D1208" s="554" t="s">
        <v>3612</v>
      </c>
      <c r="E1208" s="672" t="s">
        <v>354</v>
      </c>
      <c r="F1208" s="586"/>
      <c r="G1208" s="554"/>
      <c r="H1208" s="587"/>
      <c r="I1208" s="587" t="s">
        <v>197</v>
      </c>
      <c r="J1208" s="583"/>
      <c r="K1208" s="554" t="s">
        <v>3604</v>
      </c>
      <c r="L1208" s="554" t="s">
        <v>2675</v>
      </c>
      <c r="M1208" s="592" t="s">
        <v>461</v>
      </c>
      <c r="N1208" s="583" t="s">
        <v>461</v>
      </c>
      <c r="O1208" s="583" t="s">
        <v>461</v>
      </c>
      <c r="P1208" s="611"/>
      <c r="Q1208" s="583"/>
      <c r="R1208" s="583" t="s">
        <v>4021</v>
      </c>
      <c r="S1208" s="583" t="s">
        <v>4021</v>
      </c>
      <c r="T1208" s="592" t="s">
        <v>3989</v>
      </c>
      <c r="U1208" s="588"/>
    </row>
    <row r="1209" spans="1:21" ht="318.75" x14ac:dyDescent="0.2">
      <c r="A1209" s="602" t="s">
        <v>2596</v>
      </c>
      <c r="B1209" s="583" t="s">
        <v>365</v>
      </c>
      <c r="C1209" s="589">
        <v>157</v>
      </c>
      <c r="D1209" s="554" t="s">
        <v>3612</v>
      </c>
      <c r="E1209" s="672" t="s">
        <v>354</v>
      </c>
      <c r="F1209" s="586"/>
      <c r="G1209" s="554"/>
      <c r="H1209" s="587"/>
      <c r="I1209" s="587" t="s">
        <v>1024</v>
      </c>
      <c r="J1209" s="583"/>
      <c r="K1209" s="554" t="s">
        <v>3604</v>
      </c>
      <c r="L1209" s="554" t="s">
        <v>2675</v>
      </c>
      <c r="M1209" s="592" t="s">
        <v>461</v>
      </c>
      <c r="N1209" s="583" t="s">
        <v>461</v>
      </c>
      <c r="O1209" s="583" t="s">
        <v>461</v>
      </c>
      <c r="P1209" s="611"/>
      <c r="Q1209" s="583"/>
      <c r="R1209" s="583" t="s">
        <v>4021</v>
      </c>
      <c r="S1209" s="583" t="s">
        <v>4021</v>
      </c>
      <c r="T1209" s="592" t="s">
        <v>3989</v>
      </c>
      <c r="U1209" s="588"/>
    </row>
    <row r="1210" spans="1:21" ht="318.75" x14ac:dyDescent="0.2">
      <c r="A1210" s="602" t="s">
        <v>2596</v>
      </c>
      <c r="B1210" s="583" t="s">
        <v>365</v>
      </c>
      <c r="C1210" s="589">
        <v>157</v>
      </c>
      <c r="D1210" s="554" t="s">
        <v>3612</v>
      </c>
      <c r="E1210" s="672" t="s">
        <v>354</v>
      </c>
      <c r="F1210" s="586"/>
      <c r="G1210" s="554"/>
      <c r="H1210" s="587"/>
      <c r="I1210" s="587" t="s">
        <v>197</v>
      </c>
      <c r="J1210" s="583"/>
      <c r="K1210" s="554" t="s">
        <v>3604</v>
      </c>
      <c r="L1210" s="554" t="s">
        <v>2675</v>
      </c>
      <c r="M1210" s="592" t="s">
        <v>461</v>
      </c>
      <c r="N1210" s="583" t="s">
        <v>461</v>
      </c>
      <c r="O1210" s="583" t="s">
        <v>461</v>
      </c>
      <c r="P1210" s="611"/>
      <c r="Q1210" s="583"/>
      <c r="R1210" s="583" t="s">
        <v>4021</v>
      </c>
      <c r="S1210" s="583" t="s">
        <v>4021</v>
      </c>
      <c r="T1210" s="592" t="s">
        <v>3989</v>
      </c>
      <c r="U1210" s="588"/>
    </row>
    <row r="1211" spans="1:21" ht="318.75" x14ac:dyDescent="0.2">
      <c r="A1211" s="602" t="s">
        <v>2596</v>
      </c>
      <c r="B1211" s="583" t="s">
        <v>365</v>
      </c>
      <c r="C1211" s="589">
        <v>157</v>
      </c>
      <c r="D1211" s="554" t="s">
        <v>3612</v>
      </c>
      <c r="E1211" s="672" t="s">
        <v>354</v>
      </c>
      <c r="F1211" s="586"/>
      <c r="G1211" s="554"/>
      <c r="H1211" s="587"/>
      <c r="I1211" s="587" t="s">
        <v>1024</v>
      </c>
      <c r="J1211" s="583"/>
      <c r="K1211" s="554" t="s">
        <v>3604</v>
      </c>
      <c r="L1211" s="554" t="s">
        <v>2675</v>
      </c>
      <c r="M1211" s="592" t="s">
        <v>461</v>
      </c>
      <c r="N1211" s="583" t="s">
        <v>461</v>
      </c>
      <c r="O1211" s="583" t="s">
        <v>461</v>
      </c>
      <c r="P1211" s="611"/>
      <c r="Q1211" s="583"/>
      <c r="R1211" s="583" t="s">
        <v>4021</v>
      </c>
      <c r="S1211" s="583" t="s">
        <v>4021</v>
      </c>
      <c r="T1211" s="592" t="s">
        <v>3989</v>
      </c>
      <c r="U1211" s="588"/>
    </row>
    <row r="1212" spans="1:21" ht="318.75" x14ac:dyDescent="0.2">
      <c r="A1212" s="602" t="s">
        <v>2596</v>
      </c>
      <c r="B1212" s="583" t="s">
        <v>365</v>
      </c>
      <c r="C1212" s="589">
        <v>157</v>
      </c>
      <c r="D1212" s="554" t="s">
        <v>3612</v>
      </c>
      <c r="E1212" s="672" t="s">
        <v>354</v>
      </c>
      <c r="F1212" s="586"/>
      <c r="G1212" s="554"/>
      <c r="H1212" s="587"/>
      <c r="I1212" s="587" t="s">
        <v>197</v>
      </c>
      <c r="J1212" s="583"/>
      <c r="K1212" s="554" t="s">
        <v>3604</v>
      </c>
      <c r="L1212" s="554" t="s">
        <v>2675</v>
      </c>
      <c r="M1212" s="592" t="s">
        <v>461</v>
      </c>
      <c r="N1212" s="583" t="s">
        <v>461</v>
      </c>
      <c r="O1212" s="583" t="s">
        <v>461</v>
      </c>
      <c r="P1212" s="611"/>
      <c r="Q1212" s="583"/>
      <c r="R1212" s="583" t="s">
        <v>4021</v>
      </c>
      <c r="S1212" s="583" t="s">
        <v>4021</v>
      </c>
      <c r="T1212" s="592" t="s">
        <v>3989</v>
      </c>
      <c r="U1212" s="588"/>
    </row>
    <row r="1213" spans="1:21" ht="318.75" x14ac:dyDescent="0.2">
      <c r="A1213" s="602" t="s">
        <v>2596</v>
      </c>
      <c r="B1213" s="583" t="s">
        <v>365</v>
      </c>
      <c r="C1213" s="589">
        <v>157</v>
      </c>
      <c r="D1213" s="554" t="s">
        <v>3612</v>
      </c>
      <c r="E1213" s="672" t="s">
        <v>354</v>
      </c>
      <c r="F1213" s="586"/>
      <c r="G1213" s="554"/>
      <c r="H1213" s="587"/>
      <c r="I1213" s="587" t="s">
        <v>1024</v>
      </c>
      <c r="J1213" s="583"/>
      <c r="K1213" s="554" t="s">
        <v>3604</v>
      </c>
      <c r="L1213" s="554" t="s">
        <v>2675</v>
      </c>
      <c r="M1213" s="592" t="s">
        <v>461</v>
      </c>
      <c r="N1213" s="583" t="s">
        <v>461</v>
      </c>
      <c r="O1213" s="583" t="s">
        <v>461</v>
      </c>
      <c r="P1213" s="611"/>
      <c r="Q1213" s="583"/>
      <c r="R1213" s="583" t="s">
        <v>4021</v>
      </c>
      <c r="S1213" s="583" t="s">
        <v>4021</v>
      </c>
      <c r="T1213" s="592" t="s">
        <v>3989</v>
      </c>
      <c r="U1213" s="588"/>
    </row>
    <row r="1214" spans="1:21" ht="318.75" x14ac:dyDescent="0.2">
      <c r="A1214" s="602" t="s">
        <v>2596</v>
      </c>
      <c r="B1214" s="583" t="s">
        <v>365</v>
      </c>
      <c r="C1214" s="589">
        <v>157</v>
      </c>
      <c r="D1214" s="554" t="s">
        <v>3612</v>
      </c>
      <c r="E1214" s="672" t="s">
        <v>354</v>
      </c>
      <c r="F1214" s="586"/>
      <c r="G1214" s="554"/>
      <c r="H1214" s="587"/>
      <c r="I1214" s="587" t="s">
        <v>197</v>
      </c>
      <c r="J1214" s="583"/>
      <c r="K1214" s="554" t="s">
        <v>3604</v>
      </c>
      <c r="L1214" s="554" t="s">
        <v>2675</v>
      </c>
      <c r="M1214" s="592" t="s">
        <v>461</v>
      </c>
      <c r="N1214" s="583" t="s">
        <v>461</v>
      </c>
      <c r="O1214" s="583" t="s">
        <v>461</v>
      </c>
      <c r="P1214" s="611"/>
      <c r="Q1214" s="583"/>
      <c r="R1214" s="583" t="s">
        <v>4021</v>
      </c>
      <c r="S1214" s="583" t="s">
        <v>4021</v>
      </c>
      <c r="T1214" s="592" t="s">
        <v>3989</v>
      </c>
      <c r="U1214" s="588"/>
    </row>
    <row r="1215" spans="1:21" ht="318.75" x14ac:dyDescent="0.2">
      <c r="A1215" s="602" t="s">
        <v>2596</v>
      </c>
      <c r="B1215" s="583" t="s">
        <v>365</v>
      </c>
      <c r="C1215" s="589">
        <v>157</v>
      </c>
      <c r="D1215" s="554" t="s">
        <v>3612</v>
      </c>
      <c r="E1215" s="672" t="s">
        <v>354</v>
      </c>
      <c r="F1215" s="586"/>
      <c r="G1215" s="554"/>
      <c r="H1215" s="587"/>
      <c r="I1215" s="587" t="s">
        <v>1024</v>
      </c>
      <c r="J1215" s="583"/>
      <c r="K1215" s="554" t="s">
        <v>3604</v>
      </c>
      <c r="L1215" s="554" t="s">
        <v>2675</v>
      </c>
      <c r="M1215" s="592" t="s">
        <v>461</v>
      </c>
      <c r="N1215" s="583" t="s">
        <v>461</v>
      </c>
      <c r="O1215" s="583" t="s">
        <v>461</v>
      </c>
      <c r="P1215" s="611"/>
      <c r="Q1215" s="583"/>
      <c r="R1215" s="583" t="s">
        <v>4021</v>
      </c>
      <c r="S1215" s="583" t="s">
        <v>4021</v>
      </c>
      <c r="T1215" s="592" t="s">
        <v>3989</v>
      </c>
      <c r="U1215" s="588"/>
    </row>
    <row r="1216" spans="1:21" ht="318.75" x14ac:dyDescent="0.2">
      <c r="A1216" s="602" t="s">
        <v>2596</v>
      </c>
      <c r="B1216" s="583" t="s">
        <v>365</v>
      </c>
      <c r="C1216" s="589">
        <v>157</v>
      </c>
      <c r="D1216" s="554" t="s">
        <v>3612</v>
      </c>
      <c r="E1216" s="672" t="s">
        <v>354</v>
      </c>
      <c r="F1216" s="586"/>
      <c r="G1216" s="554"/>
      <c r="H1216" s="587"/>
      <c r="I1216" s="587" t="s">
        <v>197</v>
      </c>
      <c r="J1216" s="583"/>
      <c r="K1216" s="554" t="s">
        <v>3604</v>
      </c>
      <c r="L1216" s="554" t="s">
        <v>2675</v>
      </c>
      <c r="M1216" s="592" t="s">
        <v>461</v>
      </c>
      <c r="N1216" s="583" t="s">
        <v>461</v>
      </c>
      <c r="O1216" s="583" t="s">
        <v>461</v>
      </c>
      <c r="P1216" s="611"/>
      <c r="Q1216" s="583"/>
      <c r="R1216" s="583" t="s">
        <v>4021</v>
      </c>
      <c r="S1216" s="583" t="s">
        <v>4021</v>
      </c>
      <c r="T1216" s="592" t="s">
        <v>3989</v>
      </c>
      <c r="U1216" s="588"/>
    </row>
    <row r="1217" spans="1:21" ht="318.75" x14ac:dyDescent="0.2">
      <c r="A1217" s="602" t="s">
        <v>2596</v>
      </c>
      <c r="B1217" s="583" t="s">
        <v>365</v>
      </c>
      <c r="C1217" s="589">
        <v>157</v>
      </c>
      <c r="D1217" s="554" t="s">
        <v>3612</v>
      </c>
      <c r="E1217" s="672" t="s">
        <v>354</v>
      </c>
      <c r="F1217" s="586"/>
      <c r="G1217" s="554"/>
      <c r="H1217" s="587"/>
      <c r="I1217" s="587" t="s">
        <v>1024</v>
      </c>
      <c r="J1217" s="583"/>
      <c r="K1217" s="554" t="s">
        <v>3604</v>
      </c>
      <c r="L1217" s="554" t="s">
        <v>2675</v>
      </c>
      <c r="M1217" s="592" t="s">
        <v>461</v>
      </c>
      <c r="N1217" s="583" t="s">
        <v>461</v>
      </c>
      <c r="O1217" s="583" t="s">
        <v>461</v>
      </c>
      <c r="P1217" s="611"/>
      <c r="Q1217" s="583"/>
      <c r="R1217" s="583" t="s">
        <v>4021</v>
      </c>
      <c r="S1217" s="583" t="s">
        <v>4021</v>
      </c>
      <c r="T1217" s="592" t="s">
        <v>3989</v>
      </c>
      <c r="U1217" s="588"/>
    </row>
    <row r="1218" spans="1:21" ht="318.75" x14ac:dyDescent="0.2">
      <c r="A1218" s="602" t="s">
        <v>2596</v>
      </c>
      <c r="B1218" s="583" t="s">
        <v>365</v>
      </c>
      <c r="C1218" s="589">
        <v>157</v>
      </c>
      <c r="D1218" s="554" t="s">
        <v>3612</v>
      </c>
      <c r="E1218" s="672" t="s">
        <v>354</v>
      </c>
      <c r="F1218" s="586"/>
      <c r="G1218" s="554"/>
      <c r="H1218" s="587"/>
      <c r="I1218" s="587" t="s">
        <v>197</v>
      </c>
      <c r="J1218" s="583"/>
      <c r="K1218" s="554" t="s">
        <v>3604</v>
      </c>
      <c r="L1218" s="554" t="s">
        <v>2675</v>
      </c>
      <c r="M1218" s="592" t="s">
        <v>461</v>
      </c>
      <c r="N1218" s="583" t="s">
        <v>461</v>
      </c>
      <c r="O1218" s="583" t="s">
        <v>461</v>
      </c>
      <c r="P1218" s="611"/>
      <c r="Q1218" s="583"/>
      <c r="R1218" s="583" t="s">
        <v>4021</v>
      </c>
      <c r="S1218" s="583" t="s">
        <v>4021</v>
      </c>
      <c r="T1218" s="592" t="s">
        <v>3989</v>
      </c>
      <c r="U1218" s="588"/>
    </row>
    <row r="1219" spans="1:21" ht="318.75" x14ac:dyDescent="0.2">
      <c r="A1219" s="602" t="s">
        <v>2596</v>
      </c>
      <c r="B1219" s="583" t="s">
        <v>365</v>
      </c>
      <c r="C1219" s="589">
        <v>157</v>
      </c>
      <c r="D1219" s="554" t="s">
        <v>3612</v>
      </c>
      <c r="E1219" s="672" t="s">
        <v>354</v>
      </c>
      <c r="F1219" s="586"/>
      <c r="G1219" s="554"/>
      <c r="H1219" s="587"/>
      <c r="I1219" s="587" t="s">
        <v>1024</v>
      </c>
      <c r="J1219" s="583"/>
      <c r="K1219" s="554" t="s">
        <v>3604</v>
      </c>
      <c r="L1219" s="554" t="s">
        <v>2675</v>
      </c>
      <c r="M1219" s="592" t="s">
        <v>461</v>
      </c>
      <c r="N1219" s="583" t="s">
        <v>461</v>
      </c>
      <c r="O1219" s="583" t="s">
        <v>461</v>
      </c>
      <c r="P1219" s="611"/>
      <c r="Q1219" s="583"/>
      <c r="R1219" s="583" t="s">
        <v>4021</v>
      </c>
      <c r="S1219" s="583" t="s">
        <v>4021</v>
      </c>
      <c r="T1219" s="592" t="s">
        <v>3989</v>
      </c>
      <c r="U1219" s="588"/>
    </row>
    <row r="1220" spans="1:21" ht="318.75" x14ac:dyDescent="0.2">
      <c r="A1220" s="602" t="s">
        <v>2596</v>
      </c>
      <c r="B1220" s="583" t="s">
        <v>365</v>
      </c>
      <c r="C1220" s="589">
        <v>157</v>
      </c>
      <c r="D1220" s="554" t="s">
        <v>3612</v>
      </c>
      <c r="E1220" s="672" t="s">
        <v>354</v>
      </c>
      <c r="F1220" s="586"/>
      <c r="G1220" s="554"/>
      <c r="H1220" s="587"/>
      <c r="I1220" s="587" t="s">
        <v>197</v>
      </c>
      <c r="J1220" s="583"/>
      <c r="K1220" s="554" t="s">
        <v>3604</v>
      </c>
      <c r="L1220" s="554" t="s">
        <v>2675</v>
      </c>
      <c r="M1220" s="592" t="s">
        <v>461</v>
      </c>
      <c r="N1220" s="583" t="s">
        <v>461</v>
      </c>
      <c r="O1220" s="583" t="s">
        <v>461</v>
      </c>
      <c r="P1220" s="611"/>
      <c r="Q1220" s="583"/>
      <c r="R1220" s="583" t="s">
        <v>4021</v>
      </c>
      <c r="S1220" s="583" t="s">
        <v>4021</v>
      </c>
      <c r="T1220" s="592" t="s">
        <v>3989</v>
      </c>
      <c r="U1220" s="588"/>
    </row>
    <row r="1221" spans="1:21" ht="318.75" x14ac:dyDescent="0.2">
      <c r="A1221" s="602" t="s">
        <v>2596</v>
      </c>
      <c r="B1221" s="583" t="s">
        <v>365</v>
      </c>
      <c r="C1221" s="589">
        <v>157</v>
      </c>
      <c r="D1221" s="554" t="s">
        <v>3612</v>
      </c>
      <c r="E1221" s="672" t="s">
        <v>354</v>
      </c>
      <c r="F1221" s="586"/>
      <c r="G1221" s="554"/>
      <c r="H1221" s="587"/>
      <c r="I1221" s="587" t="s">
        <v>1024</v>
      </c>
      <c r="J1221" s="583"/>
      <c r="K1221" s="554" t="s">
        <v>3604</v>
      </c>
      <c r="L1221" s="554" t="s">
        <v>2675</v>
      </c>
      <c r="M1221" s="592" t="s">
        <v>461</v>
      </c>
      <c r="N1221" s="583" t="s">
        <v>461</v>
      </c>
      <c r="O1221" s="583" t="s">
        <v>461</v>
      </c>
      <c r="P1221" s="611"/>
      <c r="Q1221" s="583"/>
      <c r="R1221" s="583" t="s">
        <v>4021</v>
      </c>
      <c r="S1221" s="583" t="s">
        <v>4021</v>
      </c>
      <c r="T1221" s="592" t="s">
        <v>3989</v>
      </c>
      <c r="U1221" s="588"/>
    </row>
    <row r="1222" spans="1:21" ht="318.75" x14ac:dyDescent="0.2">
      <c r="A1222" s="602" t="s">
        <v>2596</v>
      </c>
      <c r="B1222" s="583" t="s">
        <v>365</v>
      </c>
      <c r="C1222" s="589">
        <v>157</v>
      </c>
      <c r="D1222" s="554" t="s">
        <v>3613</v>
      </c>
      <c r="E1222" s="672" t="s">
        <v>354</v>
      </c>
      <c r="F1222" s="586"/>
      <c r="G1222" s="554"/>
      <c r="H1222" s="587"/>
      <c r="I1222" s="587" t="s">
        <v>197</v>
      </c>
      <c r="J1222" s="583"/>
      <c r="K1222" s="554" t="s">
        <v>3605</v>
      </c>
      <c r="L1222" s="554" t="s">
        <v>2675</v>
      </c>
      <c r="M1222" s="592" t="s">
        <v>461</v>
      </c>
      <c r="N1222" s="583" t="s">
        <v>461</v>
      </c>
      <c r="O1222" s="583" t="s">
        <v>461</v>
      </c>
      <c r="P1222" s="611"/>
      <c r="Q1222" s="583"/>
      <c r="R1222" s="583" t="s">
        <v>4014</v>
      </c>
      <c r="S1222" s="583" t="s">
        <v>4014</v>
      </c>
      <c r="T1222" s="592" t="s">
        <v>3989</v>
      </c>
      <c r="U1222" s="588"/>
    </row>
    <row r="1223" spans="1:21" ht="318.75" x14ac:dyDescent="0.2">
      <c r="A1223" s="602" t="s">
        <v>2596</v>
      </c>
      <c r="B1223" s="583" t="s">
        <v>365</v>
      </c>
      <c r="C1223" s="589">
        <v>157</v>
      </c>
      <c r="D1223" s="554" t="s">
        <v>3613</v>
      </c>
      <c r="E1223" s="672" t="s">
        <v>354</v>
      </c>
      <c r="F1223" s="586"/>
      <c r="G1223" s="554"/>
      <c r="H1223" s="587"/>
      <c r="I1223" s="587" t="s">
        <v>1024</v>
      </c>
      <c r="J1223" s="583"/>
      <c r="K1223" s="554" t="s">
        <v>3605</v>
      </c>
      <c r="L1223" s="554" t="s">
        <v>2675</v>
      </c>
      <c r="M1223" s="592" t="s">
        <v>461</v>
      </c>
      <c r="N1223" s="583" t="s">
        <v>461</v>
      </c>
      <c r="O1223" s="583" t="s">
        <v>461</v>
      </c>
      <c r="P1223" s="611"/>
      <c r="Q1223" s="583"/>
      <c r="R1223" s="583" t="s">
        <v>4014</v>
      </c>
      <c r="S1223" s="583" t="s">
        <v>4014</v>
      </c>
      <c r="T1223" s="592" t="s">
        <v>3989</v>
      </c>
      <c r="U1223" s="588"/>
    </row>
    <row r="1224" spans="1:21" ht="318.75" x14ac:dyDescent="0.2">
      <c r="A1224" s="602" t="s">
        <v>2596</v>
      </c>
      <c r="B1224" s="583" t="s">
        <v>365</v>
      </c>
      <c r="C1224" s="589">
        <v>157</v>
      </c>
      <c r="D1224" s="554" t="s">
        <v>3613</v>
      </c>
      <c r="E1224" s="672" t="s">
        <v>354</v>
      </c>
      <c r="F1224" s="586"/>
      <c r="G1224" s="554"/>
      <c r="H1224" s="587"/>
      <c r="I1224" s="587" t="s">
        <v>197</v>
      </c>
      <c r="J1224" s="583"/>
      <c r="K1224" s="554" t="s">
        <v>3603</v>
      </c>
      <c r="L1224" s="554" t="s">
        <v>2675</v>
      </c>
      <c r="M1224" s="592" t="s">
        <v>461</v>
      </c>
      <c r="N1224" s="583" t="s">
        <v>461</v>
      </c>
      <c r="O1224" s="583" t="s">
        <v>461</v>
      </c>
      <c r="P1224" s="611"/>
      <c r="Q1224" s="583"/>
      <c r="R1224" s="583" t="s">
        <v>4040</v>
      </c>
      <c r="S1224" s="583" t="s">
        <v>4040</v>
      </c>
      <c r="T1224" s="592" t="s">
        <v>3989</v>
      </c>
      <c r="U1224" s="588"/>
    </row>
    <row r="1225" spans="1:21" ht="318.75" x14ac:dyDescent="0.2">
      <c r="A1225" s="602" t="s">
        <v>2596</v>
      </c>
      <c r="B1225" s="583" t="s">
        <v>365</v>
      </c>
      <c r="C1225" s="589">
        <v>157</v>
      </c>
      <c r="D1225" s="554" t="s">
        <v>3613</v>
      </c>
      <c r="E1225" s="672" t="s">
        <v>354</v>
      </c>
      <c r="F1225" s="586"/>
      <c r="G1225" s="554"/>
      <c r="H1225" s="587"/>
      <c r="I1225" s="587" t="s">
        <v>1024</v>
      </c>
      <c r="J1225" s="583"/>
      <c r="K1225" s="554" t="s">
        <v>3603</v>
      </c>
      <c r="L1225" s="554" t="s">
        <v>2675</v>
      </c>
      <c r="M1225" s="592" t="s">
        <v>461</v>
      </c>
      <c r="N1225" s="583" t="s">
        <v>461</v>
      </c>
      <c r="O1225" s="583" t="s">
        <v>461</v>
      </c>
      <c r="P1225" s="611"/>
      <c r="Q1225" s="583"/>
      <c r="R1225" s="583" t="s">
        <v>4040</v>
      </c>
      <c r="S1225" s="583" t="s">
        <v>4040</v>
      </c>
      <c r="T1225" s="592" t="s">
        <v>3989</v>
      </c>
      <c r="U1225" s="588"/>
    </row>
    <row r="1226" spans="1:21" ht="318.75" x14ac:dyDescent="0.2">
      <c r="A1226" s="602" t="s">
        <v>2596</v>
      </c>
      <c r="B1226" s="583" t="s">
        <v>365</v>
      </c>
      <c r="C1226" s="589">
        <v>157</v>
      </c>
      <c r="D1226" s="554" t="s">
        <v>3613</v>
      </c>
      <c r="E1226" s="672" t="s">
        <v>354</v>
      </c>
      <c r="F1226" s="586"/>
      <c r="G1226" s="554"/>
      <c r="H1226" s="587"/>
      <c r="I1226" s="587" t="s">
        <v>197</v>
      </c>
      <c r="J1226" s="583"/>
      <c r="K1226" s="554" t="s">
        <v>3604</v>
      </c>
      <c r="L1226" s="554" t="s">
        <v>2675</v>
      </c>
      <c r="M1226" s="592" t="s">
        <v>461</v>
      </c>
      <c r="N1226" s="583" t="s">
        <v>461</v>
      </c>
      <c r="O1226" s="583" t="s">
        <v>461</v>
      </c>
      <c r="P1226" s="611"/>
      <c r="Q1226" s="583"/>
      <c r="R1226" s="583" t="s">
        <v>4021</v>
      </c>
      <c r="S1226" s="583" t="s">
        <v>4021</v>
      </c>
      <c r="T1226" s="592" t="s">
        <v>3989</v>
      </c>
      <c r="U1226" s="588"/>
    </row>
    <row r="1227" spans="1:21" ht="318.75" x14ac:dyDescent="0.2">
      <c r="A1227" s="602" t="s">
        <v>2596</v>
      </c>
      <c r="B1227" s="583" t="s">
        <v>365</v>
      </c>
      <c r="C1227" s="589">
        <v>157</v>
      </c>
      <c r="D1227" s="554" t="s">
        <v>3613</v>
      </c>
      <c r="E1227" s="672" t="s">
        <v>354</v>
      </c>
      <c r="F1227" s="586"/>
      <c r="G1227" s="554"/>
      <c r="H1227" s="587"/>
      <c r="I1227" s="587" t="s">
        <v>1024</v>
      </c>
      <c r="J1227" s="583"/>
      <c r="K1227" s="554" t="s">
        <v>3604</v>
      </c>
      <c r="L1227" s="554" t="s">
        <v>2675</v>
      </c>
      <c r="M1227" s="592" t="s">
        <v>461</v>
      </c>
      <c r="N1227" s="583" t="s">
        <v>461</v>
      </c>
      <c r="O1227" s="583" t="s">
        <v>461</v>
      </c>
      <c r="P1227" s="611"/>
      <c r="Q1227" s="583"/>
      <c r="R1227" s="583" t="s">
        <v>4021</v>
      </c>
      <c r="S1227" s="583" t="s">
        <v>4021</v>
      </c>
      <c r="T1227" s="592" t="s">
        <v>3989</v>
      </c>
      <c r="U1227" s="588"/>
    </row>
    <row r="1228" spans="1:21" ht="318.75" x14ac:dyDescent="0.2">
      <c r="A1228" s="602" t="s">
        <v>2596</v>
      </c>
      <c r="B1228" s="583" t="s">
        <v>365</v>
      </c>
      <c r="C1228" s="589">
        <v>157</v>
      </c>
      <c r="D1228" s="554" t="s">
        <v>3613</v>
      </c>
      <c r="E1228" s="672" t="s">
        <v>354</v>
      </c>
      <c r="F1228" s="586"/>
      <c r="G1228" s="554"/>
      <c r="H1228" s="587"/>
      <c r="I1228" s="587" t="s">
        <v>197</v>
      </c>
      <c r="J1228" s="583"/>
      <c r="K1228" s="554" t="s">
        <v>3604</v>
      </c>
      <c r="L1228" s="554" t="s">
        <v>2675</v>
      </c>
      <c r="M1228" s="592" t="s">
        <v>461</v>
      </c>
      <c r="N1228" s="583" t="s">
        <v>461</v>
      </c>
      <c r="O1228" s="583" t="s">
        <v>461</v>
      </c>
      <c r="P1228" s="611"/>
      <c r="Q1228" s="583"/>
      <c r="R1228" s="583" t="s">
        <v>4021</v>
      </c>
      <c r="S1228" s="583" t="s">
        <v>4021</v>
      </c>
      <c r="T1228" s="592" t="s">
        <v>3989</v>
      </c>
      <c r="U1228" s="588"/>
    </row>
    <row r="1229" spans="1:21" ht="318.75" x14ac:dyDescent="0.2">
      <c r="A1229" s="602" t="s">
        <v>2596</v>
      </c>
      <c r="B1229" s="583" t="s">
        <v>365</v>
      </c>
      <c r="C1229" s="589">
        <v>157</v>
      </c>
      <c r="D1229" s="554" t="s">
        <v>3613</v>
      </c>
      <c r="E1229" s="672" t="s">
        <v>354</v>
      </c>
      <c r="F1229" s="586"/>
      <c r="G1229" s="554"/>
      <c r="H1229" s="587"/>
      <c r="I1229" s="587" t="s">
        <v>1024</v>
      </c>
      <c r="J1229" s="583"/>
      <c r="K1229" s="554" t="s">
        <v>3604</v>
      </c>
      <c r="L1229" s="554" t="s">
        <v>2675</v>
      </c>
      <c r="M1229" s="592" t="s">
        <v>461</v>
      </c>
      <c r="N1229" s="583" t="s">
        <v>461</v>
      </c>
      <c r="O1229" s="583" t="s">
        <v>461</v>
      </c>
      <c r="P1229" s="611"/>
      <c r="Q1229" s="583"/>
      <c r="R1229" s="583" t="s">
        <v>4021</v>
      </c>
      <c r="S1229" s="583" t="s">
        <v>4021</v>
      </c>
      <c r="T1229" s="592" t="s">
        <v>3989</v>
      </c>
      <c r="U1229" s="588"/>
    </row>
    <row r="1230" spans="1:21" ht="318.75" x14ac:dyDescent="0.2">
      <c r="A1230" s="602" t="s">
        <v>2596</v>
      </c>
      <c r="B1230" s="583" t="s">
        <v>365</v>
      </c>
      <c r="C1230" s="589">
        <v>157</v>
      </c>
      <c r="D1230" s="554" t="s">
        <v>3614</v>
      </c>
      <c r="E1230" s="672" t="s">
        <v>354</v>
      </c>
      <c r="F1230" s="586"/>
      <c r="G1230" s="554"/>
      <c r="H1230" s="587"/>
      <c r="I1230" s="587" t="s">
        <v>197</v>
      </c>
      <c r="J1230" s="583"/>
      <c r="K1230" s="554" t="s">
        <v>3604</v>
      </c>
      <c r="L1230" s="554" t="s">
        <v>2675</v>
      </c>
      <c r="M1230" s="592" t="s">
        <v>461</v>
      </c>
      <c r="N1230" s="583" t="s">
        <v>461</v>
      </c>
      <c r="O1230" s="583" t="s">
        <v>461</v>
      </c>
      <c r="P1230" s="611"/>
      <c r="Q1230" s="583"/>
      <c r="R1230" s="583" t="s">
        <v>4021</v>
      </c>
      <c r="S1230" s="583" t="s">
        <v>4021</v>
      </c>
      <c r="T1230" s="592" t="s">
        <v>3989</v>
      </c>
      <c r="U1230" s="588"/>
    </row>
    <row r="1231" spans="1:21" ht="318.75" x14ac:dyDescent="0.2">
      <c r="A1231" s="602" t="s">
        <v>2596</v>
      </c>
      <c r="B1231" s="583" t="s">
        <v>365</v>
      </c>
      <c r="C1231" s="589">
        <v>157</v>
      </c>
      <c r="D1231" s="554" t="s">
        <v>3614</v>
      </c>
      <c r="E1231" s="672" t="s">
        <v>354</v>
      </c>
      <c r="F1231" s="586"/>
      <c r="G1231" s="554"/>
      <c r="H1231" s="587"/>
      <c r="I1231" s="587" t="s">
        <v>1024</v>
      </c>
      <c r="J1231" s="583"/>
      <c r="K1231" s="554" t="s">
        <v>3604</v>
      </c>
      <c r="L1231" s="554" t="s">
        <v>2675</v>
      </c>
      <c r="M1231" s="592" t="s">
        <v>461</v>
      </c>
      <c r="N1231" s="583" t="s">
        <v>461</v>
      </c>
      <c r="O1231" s="583" t="s">
        <v>461</v>
      </c>
      <c r="P1231" s="611"/>
      <c r="Q1231" s="583"/>
      <c r="R1231" s="583" t="s">
        <v>4021</v>
      </c>
      <c r="S1231" s="583" t="s">
        <v>4021</v>
      </c>
      <c r="T1231" s="592" t="s">
        <v>3989</v>
      </c>
      <c r="U1231" s="588"/>
    </row>
    <row r="1232" spans="1:21" ht="318.75" x14ac:dyDescent="0.2">
      <c r="A1232" s="602" t="s">
        <v>2596</v>
      </c>
      <c r="B1232" s="583" t="s">
        <v>365</v>
      </c>
      <c r="C1232" s="589">
        <v>157</v>
      </c>
      <c r="D1232" s="554" t="s">
        <v>3614</v>
      </c>
      <c r="E1232" s="672" t="s">
        <v>354</v>
      </c>
      <c r="F1232" s="586"/>
      <c r="G1232" s="554"/>
      <c r="H1232" s="587"/>
      <c r="I1232" s="587" t="s">
        <v>197</v>
      </c>
      <c r="J1232" s="583"/>
      <c r="K1232" s="554" t="s">
        <v>3604</v>
      </c>
      <c r="L1232" s="554" t="s">
        <v>2675</v>
      </c>
      <c r="M1232" s="592" t="s">
        <v>461</v>
      </c>
      <c r="N1232" s="583" t="s">
        <v>461</v>
      </c>
      <c r="O1232" s="583" t="s">
        <v>461</v>
      </c>
      <c r="P1232" s="611"/>
      <c r="Q1232" s="583"/>
      <c r="R1232" s="583" t="s">
        <v>4021</v>
      </c>
      <c r="S1232" s="583" t="s">
        <v>4021</v>
      </c>
      <c r="T1232" s="592" t="s">
        <v>3989</v>
      </c>
      <c r="U1232" s="588"/>
    </row>
    <row r="1233" spans="1:21" ht="318.75" x14ac:dyDescent="0.2">
      <c r="A1233" s="602" t="s">
        <v>2596</v>
      </c>
      <c r="B1233" s="583" t="s">
        <v>365</v>
      </c>
      <c r="C1233" s="589">
        <v>157</v>
      </c>
      <c r="D1233" s="554" t="s">
        <v>3614</v>
      </c>
      <c r="E1233" s="672" t="s">
        <v>354</v>
      </c>
      <c r="F1233" s="586"/>
      <c r="G1233" s="554"/>
      <c r="H1233" s="587"/>
      <c r="I1233" s="587" t="s">
        <v>1024</v>
      </c>
      <c r="J1233" s="583"/>
      <c r="K1233" s="554" t="s">
        <v>3604</v>
      </c>
      <c r="L1233" s="554" t="s">
        <v>2675</v>
      </c>
      <c r="M1233" s="592" t="s">
        <v>461</v>
      </c>
      <c r="N1233" s="583" t="s">
        <v>461</v>
      </c>
      <c r="O1233" s="583" t="s">
        <v>461</v>
      </c>
      <c r="P1233" s="611"/>
      <c r="Q1233" s="583"/>
      <c r="R1233" s="583" t="s">
        <v>4021</v>
      </c>
      <c r="S1233" s="583" t="s">
        <v>4021</v>
      </c>
      <c r="T1233" s="592" t="s">
        <v>3989</v>
      </c>
      <c r="U1233" s="588"/>
    </row>
    <row r="1234" spans="1:21" ht="318.75" x14ac:dyDescent="0.2">
      <c r="A1234" s="602" t="s">
        <v>2596</v>
      </c>
      <c r="B1234" s="583" t="s">
        <v>365</v>
      </c>
      <c r="C1234" s="589">
        <v>157</v>
      </c>
      <c r="D1234" s="554" t="s">
        <v>3614</v>
      </c>
      <c r="E1234" s="672" t="s">
        <v>354</v>
      </c>
      <c r="F1234" s="586"/>
      <c r="G1234" s="554"/>
      <c r="H1234" s="587"/>
      <c r="I1234" s="587" t="s">
        <v>197</v>
      </c>
      <c r="J1234" s="583"/>
      <c r="K1234" s="554" t="s">
        <v>3604</v>
      </c>
      <c r="L1234" s="554" t="s">
        <v>2675</v>
      </c>
      <c r="M1234" s="592" t="s">
        <v>461</v>
      </c>
      <c r="N1234" s="583" t="s">
        <v>461</v>
      </c>
      <c r="O1234" s="583" t="s">
        <v>461</v>
      </c>
      <c r="P1234" s="611"/>
      <c r="Q1234" s="583"/>
      <c r="R1234" s="583" t="s">
        <v>4021</v>
      </c>
      <c r="S1234" s="583" t="s">
        <v>4021</v>
      </c>
      <c r="T1234" s="592" t="s">
        <v>3989</v>
      </c>
      <c r="U1234" s="588"/>
    </row>
    <row r="1235" spans="1:21" ht="318.75" x14ac:dyDescent="0.2">
      <c r="A1235" s="602" t="s">
        <v>2596</v>
      </c>
      <c r="B1235" s="583" t="s">
        <v>365</v>
      </c>
      <c r="C1235" s="589">
        <v>157</v>
      </c>
      <c r="D1235" s="554" t="s">
        <v>3614</v>
      </c>
      <c r="E1235" s="672" t="s">
        <v>354</v>
      </c>
      <c r="F1235" s="586"/>
      <c r="G1235" s="554"/>
      <c r="H1235" s="587"/>
      <c r="I1235" s="587" t="s">
        <v>1024</v>
      </c>
      <c r="J1235" s="583"/>
      <c r="K1235" s="554" t="s">
        <v>3604</v>
      </c>
      <c r="L1235" s="554" t="s">
        <v>2675</v>
      </c>
      <c r="M1235" s="592" t="s">
        <v>461</v>
      </c>
      <c r="N1235" s="583" t="s">
        <v>461</v>
      </c>
      <c r="O1235" s="583" t="s">
        <v>461</v>
      </c>
      <c r="P1235" s="611"/>
      <c r="Q1235" s="583"/>
      <c r="R1235" s="583" t="s">
        <v>4021</v>
      </c>
      <c r="S1235" s="583" t="s">
        <v>4021</v>
      </c>
      <c r="T1235" s="592" t="s">
        <v>3989</v>
      </c>
      <c r="U1235" s="588"/>
    </row>
    <row r="1236" spans="1:21" ht="318.75" x14ac:dyDescent="0.2">
      <c r="A1236" s="602" t="s">
        <v>2596</v>
      </c>
      <c r="B1236" s="583" t="s">
        <v>365</v>
      </c>
      <c r="C1236" s="589">
        <v>157</v>
      </c>
      <c r="D1236" s="554" t="s">
        <v>3614</v>
      </c>
      <c r="E1236" s="672" t="s">
        <v>354</v>
      </c>
      <c r="F1236" s="586"/>
      <c r="G1236" s="554"/>
      <c r="H1236" s="587"/>
      <c r="I1236" s="587" t="s">
        <v>197</v>
      </c>
      <c r="J1236" s="583"/>
      <c r="K1236" s="554" t="s">
        <v>3607</v>
      </c>
      <c r="L1236" s="554" t="s">
        <v>2675</v>
      </c>
      <c r="M1236" s="592" t="s">
        <v>461</v>
      </c>
      <c r="N1236" s="583" t="s">
        <v>461</v>
      </c>
      <c r="O1236" s="583" t="s">
        <v>461</v>
      </c>
      <c r="P1236" s="611"/>
      <c r="Q1236" s="583"/>
      <c r="R1236" s="583" t="s">
        <v>4031</v>
      </c>
      <c r="S1236" s="583" t="s">
        <v>4031</v>
      </c>
      <c r="T1236" s="592" t="s">
        <v>3989</v>
      </c>
      <c r="U1236" s="588"/>
    </row>
    <row r="1237" spans="1:21" ht="318.75" x14ac:dyDescent="0.2">
      <c r="A1237" s="602" t="s">
        <v>2596</v>
      </c>
      <c r="B1237" s="583" t="s">
        <v>365</v>
      </c>
      <c r="C1237" s="589">
        <v>157</v>
      </c>
      <c r="D1237" s="554" t="s">
        <v>3614</v>
      </c>
      <c r="E1237" s="672" t="s">
        <v>354</v>
      </c>
      <c r="F1237" s="586"/>
      <c r="G1237" s="554"/>
      <c r="H1237" s="587"/>
      <c r="I1237" s="587" t="s">
        <v>1024</v>
      </c>
      <c r="J1237" s="583"/>
      <c r="K1237" s="554" t="s">
        <v>3607</v>
      </c>
      <c r="L1237" s="554" t="s">
        <v>2675</v>
      </c>
      <c r="M1237" s="592" t="s">
        <v>461</v>
      </c>
      <c r="N1237" s="583" t="s">
        <v>461</v>
      </c>
      <c r="O1237" s="583" t="s">
        <v>461</v>
      </c>
      <c r="P1237" s="611"/>
      <c r="Q1237" s="583"/>
      <c r="R1237" s="583" t="s">
        <v>4031</v>
      </c>
      <c r="S1237" s="583" t="s">
        <v>4031</v>
      </c>
      <c r="T1237" s="592" t="s">
        <v>3989</v>
      </c>
      <c r="U1237" s="588"/>
    </row>
    <row r="1238" spans="1:21" ht="318.75" x14ac:dyDescent="0.2">
      <c r="A1238" s="602" t="s">
        <v>2596</v>
      </c>
      <c r="B1238" s="583" t="s">
        <v>365</v>
      </c>
      <c r="C1238" s="589">
        <v>157</v>
      </c>
      <c r="D1238" s="554" t="s">
        <v>3614</v>
      </c>
      <c r="E1238" s="672" t="s">
        <v>354</v>
      </c>
      <c r="F1238" s="586"/>
      <c r="G1238" s="713"/>
      <c r="H1238" s="587"/>
      <c r="I1238" s="587" t="s">
        <v>197</v>
      </c>
      <c r="J1238" s="583"/>
      <c r="K1238" s="554" t="s">
        <v>3607</v>
      </c>
      <c r="L1238" s="554" t="s">
        <v>2675</v>
      </c>
      <c r="M1238" s="592" t="s">
        <v>461</v>
      </c>
      <c r="N1238" s="583" t="s">
        <v>461</v>
      </c>
      <c r="O1238" s="583" t="s">
        <v>461</v>
      </c>
      <c r="P1238" s="611"/>
      <c r="Q1238" s="583"/>
      <c r="R1238" s="583" t="s">
        <v>4030</v>
      </c>
      <c r="S1238" s="583" t="s">
        <v>4030</v>
      </c>
      <c r="T1238" s="592" t="s">
        <v>3989</v>
      </c>
      <c r="U1238" s="588"/>
    </row>
    <row r="1239" spans="1:21" ht="318.75" x14ac:dyDescent="0.2">
      <c r="A1239" s="602" t="s">
        <v>2596</v>
      </c>
      <c r="B1239" s="583" t="s">
        <v>365</v>
      </c>
      <c r="C1239" s="589">
        <v>157</v>
      </c>
      <c r="D1239" s="554" t="s">
        <v>3614</v>
      </c>
      <c r="E1239" s="672" t="s">
        <v>354</v>
      </c>
      <c r="F1239" s="586"/>
      <c r="G1239" s="554"/>
      <c r="H1239" s="587"/>
      <c r="I1239" s="587" t="s">
        <v>1024</v>
      </c>
      <c r="J1239" s="583"/>
      <c r="K1239" s="554" t="s">
        <v>3607</v>
      </c>
      <c r="L1239" s="554" t="s">
        <v>2675</v>
      </c>
      <c r="M1239" s="592" t="s">
        <v>461</v>
      </c>
      <c r="N1239" s="583" t="s">
        <v>461</v>
      </c>
      <c r="O1239" s="583" t="s">
        <v>461</v>
      </c>
      <c r="P1239" s="611"/>
      <c r="Q1239" s="583"/>
      <c r="R1239" s="583" t="s">
        <v>4030</v>
      </c>
      <c r="S1239" s="583" t="s">
        <v>4030</v>
      </c>
      <c r="T1239" s="592" t="s">
        <v>3989</v>
      </c>
      <c r="U1239" s="588"/>
    </row>
    <row r="1240" spans="1:21" ht="318.75" x14ac:dyDescent="0.2">
      <c r="A1240" s="602" t="s">
        <v>2596</v>
      </c>
      <c r="B1240" s="583" t="s">
        <v>365</v>
      </c>
      <c r="C1240" s="589">
        <v>157</v>
      </c>
      <c r="D1240" s="554" t="s">
        <v>3614</v>
      </c>
      <c r="E1240" s="672" t="s">
        <v>354</v>
      </c>
      <c r="F1240" s="586"/>
      <c r="G1240" s="554"/>
      <c r="H1240" s="587"/>
      <c r="I1240" s="587" t="s">
        <v>197</v>
      </c>
      <c r="J1240" s="583"/>
      <c r="K1240" s="554" t="s">
        <v>3607</v>
      </c>
      <c r="L1240" s="554" t="s">
        <v>2675</v>
      </c>
      <c r="M1240" s="592" t="s">
        <v>461</v>
      </c>
      <c r="N1240" s="583" t="s">
        <v>461</v>
      </c>
      <c r="O1240" s="583" t="s">
        <v>461</v>
      </c>
      <c r="P1240" s="611"/>
      <c r="Q1240" s="583"/>
      <c r="R1240" s="583" t="s">
        <v>4031</v>
      </c>
      <c r="S1240" s="583" t="s">
        <v>4031</v>
      </c>
      <c r="T1240" s="592" t="s">
        <v>3989</v>
      </c>
      <c r="U1240" s="588"/>
    </row>
    <row r="1241" spans="1:21" ht="318.75" x14ac:dyDescent="0.2">
      <c r="A1241" s="602" t="s">
        <v>2596</v>
      </c>
      <c r="B1241" s="583" t="s">
        <v>365</v>
      </c>
      <c r="C1241" s="589">
        <v>157</v>
      </c>
      <c r="D1241" s="554" t="s">
        <v>3614</v>
      </c>
      <c r="E1241" s="672" t="s">
        <v>354</v>
      </c>
      <c r="F1241" s="586"/>
      <c r="G1241" s="554"/>
      <c r="H1241" s="587"/>
      <c r="I1241" s="587" t="s">
        <v>1024</v>
      </c>
      <c r="J1241" s="583"/>
      <c r="K1241" s="554" t="s">
        <v>3607</v>
      </c>
      <c r="L1241" s="554" t="s">
        <v>2675</v>
      </c>
      <c r="M1241" s="592" t="s">
        <v>461</v>
      </c>
      <c r="N1241" s="583" t="s">
        <v>461</v>
      </c>
      <c r="O1241" s="583" t="s">
        <v>461</v>
      </c>
      <c r="P1241" s="611"/>
      <c r="Q1241" s="583"/>
      <c r="R1241" s="583" t="s">
        <v>4031</v>
      </c>
      <c r="S1241" s="583" t="s">
        <v>4031</v>
      </c>
      <c r="T1241" s="592" t="s">
        <v>3989</v>
      </c>
      <c r="U1241" s="588"/>
    </row>
    <row r="1242" spans="1:21" ht="318.75" x14ac:dyDescent="0.2">
      <c r="A1242" s="602" t="s">
        <v>2596</v>
      </c>
      <c r="B1242" s="583" t="s">
        <v>365</v>
      </c>
      <c r="C1242" s="589">
        <v>160</v>
      </c>
      <c r="D1242" s="554" t="s">
        <v>3615</v>
      </c>
      <c r="E1242" s="672" t="s">
        <v>354</v>
      </c>
      <c r="F1242" s="586"/>
      <c r="G1242" s="554"/>
      <c r="H1242" s="587"/>
      <c r="I1242" s="587" t="s">
        <v>197</v>
      </c>
      <c r="J1242" s="583"/>
      <c r="K1242" s="554" t="s">
        <v>2674</v>
      </c>
      <c r="L1242" s="554" t="s">
        <v>2675</v>
      </c>
      <c r="M1242" s="592" t="s">
        <v>461</v>
      </c>
      <c r="N1242" s="583" t="s">
        <v>461</v>
      </c>
      <c r="O1242" s="583" t="s">
        <v>461</v>
      </c>
      <c r="P1242" s="611"/>
      <c r="Q1242" s="583"/>
      <c r="R1242" s="583" t="s">
        <v>4041</v>
      </c>
      <c r="S1242" s="583" t="s">
        <v>4041</v>
      </c>
      <c r="T1242" s="592" t="s">
        <v>3989</v>
      </c>
      <c r="U1242" s="588"/>
    </row>
    <row r="1243" spans="1:21" ht="318.75" x14ac:dyDescent="0.2">
      <c r="A1243" s="602" t="s">
        <v>2596</v>
      </c>
      <c r="B1243" s="583" t="s">
        <v>365</v>
      </c>
      <c r="C1243" s="589">
        <v>160</v>
      </c>
      <c r="D1243" s="554" t="s">
        <v>3615</v>
      </c>
      <c r="E1243" s="672" t="s">
        <v>354</v>
      </c>
      <c r="F1243" s="586"/>
      <c r="G1243" s="554"/>
      <c r="H1243" s="587"/>
      <c r="I1243" s="587" t="s">
        <v>1024</v>
      </c>
      <c r="J1243" s="583"/>
      <c r="K1243" s="554" t="s">
        <v>2674</v>
      </c>
      <c r="L1243" s="554" t="s">
        <v>2675</v>
      </c>
      <c r="M1243" s="592" t="s">
        <v>461</v>
      </c>
      <c r="N1243" s="583" t="s">
        <v>461</v>
      </c>
      <c r="O1243" s="583" t="s">
        <v>461</v>
      </c>
      <c r="P1243" s="611"/>
      <c r="Q1243" s="583"/>
      <c r="R1243" s="583" t="s">
        <v>4041</v>
      </c>
      <c r="S1243" s="583" t="s">
        <v>4041</v>
      </c>
      <c r="T1243" s="592" t="s">
        <v>3989</v>
      </c>
      <c r="U1243" s="588"/>
    </row>
    <row r="1244" spans="1:21" ht="318.75" x14ac:dyDescent="0.2">
      <c r="A1244" s="602" t="s">
        <v>2596</v>
      </c>
      <c r="B1244" s="583" t="s">
        <v>365</v>
      </c>
      <c r="C1244" s="589">
        <v>160</v>
      </c>
      <c r="D1244" s="554" t="s">
        <v>3615</v>
      </c>
      <c r="E1244" s="672" t="s">
        <v>354</v>
      </c>
      <c r="F1244" s="586"/>
      <c r="G1244" s="554"/>
      <c r="H1244" s="587"/>
      <c r="I1244" s="587" t="s">
        <v>197</v>
      </c>
      <c r="J1244" s="583"/>
      <c r="K1244" s="554" t="s">
        <v>2674</v>
      </c>
      <c r="L1244" s="554" t="s">
        <v>2675</v>
      </c>
      <c r="M1244" s="592" t="s">
        <v>461</v>
      </c>
      <c r="N1244" s="583" t="s">
        <v>461</v>
      </c>
      <c r="O1244" s="583" t="s">
        <v>461</v>
      </c>
      <c r="P1244" s="611"/>
      <c r="Q1244" s="583"/>
      <c r="R1244" s="583" t="s">
        <v>4041</v>
      </c>
      <c r="S1244" s="583" t="s">
        <v>4041</v>
      </c>
      <c r="T1244" s="592" t="s">
        <v>3989</v>
      </c>
      <c r="U1244" s="588"/>
    </row>
    <row r="1245" spans="1:21" ht="318.75" x14ac:dyDescent="0.2">
      <c r="A1245" s="602" t="s">
        <v>2596</v>
      </c>
      <c r="B1245" s="583" t="s">
        <v>365</v>
      </c>
      <c r="C1245" s="589">
        <v>160</v>
      </c>
      <c r="D1245" s="554" t="s">
        <v>3615</v>
      </c>
      <c r="E1245" s="672" t="s">
        <v>354</v>
      </c>
      <c r="F1245" s="586"/>
      <c r="G1245" s="554"/>
      <c r="H1245" s="587"/>
      <c r="I1245" s="587" t="s">
        <v>1024</v>
      </c>
      <c r="J1245" s="583"/>
      <c r="K1245" s="554" t="s">
        <v>2674</v>
      </c>
      <c r="L1245" s="554" t="s">
        <v>2675</v>
      </c>
      <c r="M1245" s="592" t="s">
        <v>461</v>
      </c>
      <c r="N1245" s="583" t="s">
        <v>461</v>
      </c>
      <c r="O1245" s="583" t="s">
        <v>461</v>
      </c>
      <c r="P1245" s="611"/>
      <c r="Q1245" s="583"/>
      <c r="R1245" s="583" t="s">
        <v>4041</v>
      </c>
      <c r="S1245" s="583" t="s">
        <v>4041</v>
      </c>
      <c r="T1245" s="592" t="s">
        <v>3989</v>
      </c>
      <c r="U1245" s="588"/>
    </row>
    <row r="1246" spans="1:21" ht="318.75" x14ac:dyDescent="0.2">
      <c r="A1246" s="602" t="s">
        <v>2596</v>
      </c>
      <c r="B1246" s="583" t="s">
        <v>365</v>
      </c>
      <c r="C1246" s="589">
        <v>160</v>
      </c>
      <c r="D1246" s="554" t="s">
        <v>3615</v>
      </c>
      <c r="E1246" s="672" t="s">
        <v>354</v>
      </c>
      <c r="F1246" s="586"/>
      <c r="G1246" s="554"/>
      <c r="H1246" s="587"/>
      <c r="I1246" s="587" t="s">
        <v>197</v>
      </c>
      <c r="J1246" s="583"/>
      <c r="K1246" s="554" t="s">
        <v>2674</v>
      </c>
      <c r="L1246" s="554" t="s">
        <v>2675</v>
      </c>
      <c r="M1246" s="592" t="s">
        <v>461</v>
      </c>
      <c r="N1246" s="583" t="s">
        <v>461</v>
      </c>
      <c r="O1246" s="583" t="s">
        <v>461</v>
      </c>
      <c r="P1246" s="611"/>
      <c r="Q1246" s="583"/>
      <c r="R1246" s="583" t="s">
        <v>4041</v>
      </c>
      <c r="S1246" s="583" t="s">
        <v>4041</v>
      </c>
      <c r="T1246" s="592" t="s">
        <v>3989</v>
      </c>
      <c r="U1246" s="588"/>
    </row>
    <row r="1247" spans="1:21" ht="318.75" x14ac:dyDescent="0.2">
      <c r="A1247" s="602" t="s">
        <v>2596</v>
      </c>
      <c r="B1247" s="583" t="s">
        <v>365</v>
      </c>
      <c r="C1247" s="589">
        <v>160</v>
      </c>
      <c r="D1247" s="554" t="s">
        <v>3615</v>
      </c>
      <c r="E1247" s="672" t="s">
        <v>354</v>
      </c>
      <c r="F1247" s="586"/>
      <c r="G1247" s="554"/>
      <c r="H1247" s="587"/>
      <c r="I1247" s="587" t="s">
        <v>1024</v>
      </c>
      <c r="J1247" s="583"/>
      <c r="K1247" s="554" t="s">
        <v>2674</v>
      </c>
      <c r="L1247" s="554" t="s">
        <v>2675</v>
      </c>
      <c r="M1247" s="592" t="s">
        <v>461</v>
      </c>
      <c r="N1247" s="583" t="s">
        <v>461</v>
      </c>
      <c r="O1247" s="583" t="s">
        <v>461</v>
      </c>
      <c r="P1247" s="611"/>
      <c r="Q1247" s="583"/>
      <c r="R1247" s="583" t="s">
        <v>4041</v>
      </c>
      <c r="S1247" s="583" t="s">
        <v>4041</v>
      </c>
      <c r="T1247" s="592" t="s">
        <v>3989</v>
      </c>
      <c r="U1247" s="588"/>
    </row>
    <row r="1248" spans="1:21" ht="318.75" x14ac:dyDescent="0.2">
      <c r="A1248" s="602" t="s">
        <v>2596</v>
      </c>
      <c r="B1248" s="583" t="s">
        <v>365</v>
      </c>
      <c r="C1248" s="589">
        <v>160</v>
      </c>
      <c r="D1248" s="554" t="s">
        <v>3615</v>
      </c>
      <c r="E1248" s="672" t="s">
        <v>354</v>
      </c>
      <c r="F1248" s="586"/>
      <c r="G1248" s="554"/>
      <c r="H1248" s="587"/>
      <c r="I1248" s="587" t="s">
        <v>197</v>
      </c>
      <c r="J1248" s="583"/>
      <c r="K1248" s="554" t="s">
        <v>2674</v>
      </c>
      <c r="L1248" s="554" t="s">
        <v>2675</v>
      </c>
      <c r="M1248" s="592" t="s">
        <v>461</v>
      </c>
      <c r="N1248" s="583" t="s">
        <v>461</v>
      </c>
      <c r="O1248" s="583" t="s">
        <v>461</v>
      </c>
      <c r="P1248" s="611"/>
      <c r="Q1248" s="583"/>
      <c r="R1248" s="583" t="s">
        <v>4041</v>
      </c>
      <c r="S1248" s="583" t="s">
        <v>4041</v>
      </c>
      <c r="T1248" s="592" t="s">
        <v>3989</v>
      </c>
      <c r="U1248" s="588"/>
    </row>
    <row r="1249" spans="1:21" ht="318.75" x14ac:dyDescent="0.2">
      <c r="A1249" s="602" t="s">
        <v>2596</v>
      </c>
      <c r="B1249" s="583" t="s">
        <v>365</v>
      </c>
      <c r="C1249" s="589">
        <v>160</v>
      </c>
      <c r="D1249" s="554" t="s">
        <v>3615</v>
      </c>
      <c r="E1249" s="672" t="s">
        <v>354</v>
      </c>
      <c r="F1249" s="586"/>
      <c r="G1249" s="554"/>
      <c r="H1249" s="587"/>
      <c r="I1249" s="587" t="s">
        <v>1024</v>
      </c>
      <c r="J1249" s="583"/>
      <c r="K1249" s="554" t="s">
        <v>2674</v>
      </c>
      <c r="L1249" s="554" t="s">
        <v>2675</v>
      </c>
      <c r="M1249" s="592" t="s">
        <v>461</v>
      </c>
      <c r="N1249" s="583" t="s">
        <v>461</v>
      </c>
      <c r="O1249" s="583" t="s">
        <v>461</v>
      </c>
      <c r="P1249" s="611"/>
      <c r="Q1249" s="583"/>
      <c r="R1249" s="583" t="s">
        <v>4041</v>
      </c>
      <c r="S1249" s="583" t="s">
        <v>4041</v>
      </c>
      <c r="T1249" s="592" t="s">
        <v>3989</v>
      </c>
      <c r="U1249" s="588"/>
    </row>
    <row r="1250" spans="1:21" ht="318.75" x14ac:dyDescent="0.2">
      <c r="A1250" s="602" t="s">
        <v>2596</v>
      </c>
      <c r="B1250" s="583" t="s">
        <v>365</v>
      </c>
      <c r="C1250" s="589">
        <v>160</v>
      </c>
      <c r="D1250" s="554" t="s">
        <v>3615</v>
      </c>
      <c r="E1250" s="672" t="s">
        <v>354</v>
      </c>
      <c r="F1250" s="586"/>
      <c r="G1250" s="554"/>
      <c r="H1250" s="587"/>
      <c r="I1250" s="587" t="s">
        <v>197</v>
      </c>
      <c r="J1250" s="583"/>
      <c r="K1250" s="554" t="s">
        <v>2674</v>
      </c>
      <c r="L1250" s="554" t="s">
        <v>2675</v>
      </c>
      <c r="M1250" s="592" t="s">
        <v>461</v>
      </c>
      <c r="N1250" s="583" t="s">
        <v>461</v>
      </c>
      <c r="O1250" s="583" t="s">
        <v>461</v>
      </c>
      <c r="P1250" s="611"/>
      <c r="Q1250" s="583"/>
      <c r="R1250" s="583" t="s">
        <v>4041</v>
      </c>
      <c r="S1250" s="583" t="s">
        <v>4041</v>
      </c>
      <c r="T1250" s="592" t="s">
        <v>3989</v>
      </c>
      <c r="U1250" s="588"/>
    </row>
    <row r="1251" spans="1:21" ht="318.75" x14ac:dyDescent="0.2">
      <c r="A1251" s="602" t="s">
        <v>2596</v>
      </c>
      <c r="B1251" s="583" t="s">
        <v>365</v>
      </c>
      <c r="C1251" s="589">
        <v>160</v>
      </c>
      <c r="D1251" s="554" t="s">
        <v>3615</v>
      </c>
      <c r="E1251" s="672" t="s">
        <v>354</v>
      </c>
      <c r="F1251" s="586"/>
      <c r="G1251" s="554"/>
      <c r="H1251" s="587"/>
      <c r="I1251" s="587" t="s">
        <v>1024</v>
      </c>
      <c r="J1251" s="583"/>
      <c r="K1251" s="554" t="s">
        <v>2674</v>
      </c>
      <c r="L1251" s="554" t="s">
        <v>2675</v>
      </c>
      <c r="M1251" s="592" t="s">
        <v>461</v>
      </c>
      <c r="N1251" s="583" t="s">
        <v>461</v>
      </c>
      <c r="O1251" s="583" t="s">
        <v>461</v>
      </c>
      <c r="P1251" s="611"/>
      <c r="Q1251" s="583"/>
      <c r="R1251" s="583" t="s">
        <v>4041</v>
      </c>
      <c r="S1251" s="583" t="s">
        <v>4041</v>
      </c>
      <c r="T1251" s="592" t="s">
        <v>3989</v>
      </c>
      <c r="U1251" s="588"/>
    </row>
    <row r="1252" spans="1:21" ht="318.75" x14ac:dyDescent="0.2">
      <c r="A1252" s="602" t="s">
        <v>2596</v>
      </c>
      <c r="B1252" s="583" t="s">
        <v>365</v>
      </c>
      <c r="C1252" s="714">
        <v>160</v>
      </c>
      <c r="D1252" s="554" t="s">
        <v>3615</v>
      </c>
      <c r="E1252" s="672" t="s">
        <v>354</v>
      </c>
      <c r="F1252" s="586"/>
      <c r="G1252" s="554"/>
      <c r="H1252" s="587"/>
      <c r="I1252" s="587" t="s">
        <v>197</v>
      </c>
      <c r="J1252" s="583"/>
      <c r="K1252" s="554" t="s">
        <v>2674</v>
      </c>
      <c r="L1252" s="554" t="s">
        <v>2675</v>
      </c>
      <c r="M1252" s="592" t="s">
        <v>461</v>
      </c>
      <c r="N1252" s="583" t="s">
        <v>461</v>
      </c>
      <c r="O1252" s="583" t="s">
        <v>461</v>
      </c>
      <c r="P1252" s="611"/>
      <c r="Q1252" s="583"/>
      <c r="R1252" s="583" t="s">
        <v>4041</v>
      </c>
      <c r="S1252" s="583" t="s">
        <v>4041</v>
      </c>
      <c r="T1252" s="592" t="s">
        <v>3989</v>
      </c>
      <c r="U1252" s="588"/>
    </row>
    <row r="1253" spans="1:21" ht="318.75" x14ac:dyDescent="0.2">
      <c r="A1253" s="602" t="s">
        <v>2596</v>
      </c>
      <c r="B1253" s="583" t="s">
        <v>365</v>
      </c>
      <c r="C1253" s="714">
        <v>160</v>
      </c>
      <c r="D1253" s="554" t="s">
        <v>3615</v>
      </c>
      <c r="E1253" s="672" t="s">
        <v>354</v>
      </c>
      <c r="F1253" s="586"/>
      <c r="G1253" s="554"/>
      <c r="H1253" s="587"/>
      <c r="I1253" s="587" t="s">
        <v>1024</v>
      </c>
      <c r="J1253" s="583"/>
      <c r="K1253" s="554" t="s">
        <v>2674</v>
      </c>
      <c r="L1253" s="554" t="s">
        <v>2675</v>
      </c>
      <c r="M1253" s="592" t="s">
        <v>461</v>
      </c>
      <c r="N1253" s="583" t="s">
        <v>461</v>
      </c>
      <c r="O1253" s="583" t="s">
        <v>461</v>
      </c>
      <c r="P1253" s="611"/>
      <c r="Q1253" s="583"/>
      <c r="R1253" s="583" t="s">
        <v>4041</v>
      </c>
      <c r="S1253" s="583" t="s">
        <v>4041</v>
      </c>
      <c r="T1253" s="592" t="s">
        <v>3989</v>
      </c>
      <c r="U1253" s="588"/>
    </row>
    <row r="1254" spans="1:21" ht="318.75" x14ac:dyDescent="0.2">
      <c r="A1254" s="602" t="s">
        <v>2596</v>
      </c>
      <c r="B1254" s="583" t="s">
        <v>365</v>
      </c>
      <c r="C1254" s="589">
        <v>160</v>
      </c>
      <c r="D1254" s="554" t="s">
        <v>3615</v>
      </c>
      <c r="E1254" s="672" t="s">
        <v>354</v>
      </c>
      <c r="F1254" s="586"/>
      <c r="G1254" s="554"/>
      <c r="H1254" s="587"/>
      <c r="I1254" s="587" t="s">
        <v>197</v>
      </c>
      <c r="J1254" s="583"/>
      <c r="K1254" s="554" t="s">
        <v>2674</v>
      </c>
      <c r="L1254" s="554" t="s">
        <v>2675</v>
      </c>
      <c r="M1254" s="592" t="s">
        <v>461</v>
      </c>
      <c r="N1254" s="583" t="s">
        <v>461</v>
      </c>
      <c r="O1254" s="583" t="s">
        <v>461</v>
      </c>
      <c r="P1254" s="611"/>
      <c r="Q1254" s="583"/>
      <c r="R1254" s="583" t="s">
        <v>4041</v>
      </c>
      <c r="S1254" s="583" t="s">
        <v>4041</v>
      </c>
      <c r="T1254" s="592" t="s">
        <v>3989</v>
      </c>
      <c r="U1254" s="588"/>
    </row>
    <row r="1255" spans="1:21" ht="318.75" x14ac:dyDescent="0.2">
      <c r="A1255" s="602" t="s">
        <v>2596</v>
      </c>
      <c r="B1255" s="583" t="s">
        <v>365</v>
      </c>
      <c r="C1255" s="589">
        <v>160</v>
      </c>
      <c r="D1255" s="554" t="s">
        <v>3615</v>
      </c>
      <c r="E1255" s="672" t="s">
        <v>354</v>
      </c>
      <c r="F1255" s="586"/>
      <c r="G1255" s="554"/>
      <c r="H1255" s="587"/>
      <c r="I1255" s="587" t="s">
        <v>1024</v>
      </c>
      <c r="J1255" s="583"/>
      <c r="K1255" s="554" t="s">
        <v>2674</v>
      </c>
      <c r="L1255" s="554" t="s">
        <v>2675</v>
      </c>
      <c r="M1255" s="592" t="s">
        <v>461</v>
      </c>
      <c r="N1255" s="583" t="s">
        <v>461</v>
      </c>
      <c r="O1255" s="583" t="s">
        <v>461</v>
      </c>
      <c r="P1255" s="611"/>
      <c r="Q1255" s="583"/>
      <c r="R1255" s="583" t="s">
        <v>4041</v>
      </c>
      <c r="S1255" s="583" t="s">
        <v>4041</v>
      </c>
      <c r="T1255" s="592" t="s">
        <v>3989</v>
      </c>
      <c r="U1255" s="588"/>
    </row>
    <row r="1256" spans="1:21" ht="318.75" x14ac:dyDescent="0.2">
      <c r="A1256" s="602" t="s">
        <v>2596</v>
      </c>
      <c r="B1256" s="583" t="s">
        <v>365</v>
      </c>
      <c r="C1256" s="589">
        <v>160</v>
      </c>
      <c r="D1256" s="554" t="s">
        <v>3615</v>
      </c>
      <c r="E1256" s="672" t="s">
        <v>354</v>
      </c>
      <c r="F1256" s="586"/>
      <c r="G1256" s="554"/>
      <c r="H1256" s="587"/>
      <c r="I1256" s="587" t="s">
        <v>197</v>
      </c>
      <c r="J1256" s="583"/>
      <c r="K1256" s="554" t="s">
        <v>2674</v>
      </c>
      <c r="L1256" s="554" t="s">
        <v>2675</v>
      </c>
      <c r="M1256" s="592" t="s">
        <v>461</v>
      </c>
      <c r="N1256" s="583" t="s">
        <v>461</v>
      </c>
      <c r="O1256" s="583" t="s">
        <v>461</v>
      </c>
      <c r="P1256" s="611"/>
      <c r="Q1256" s="583"/>
      <c r="R1256" s="583" t="s">
        <v>4041</v>
      </c>
      <c r="S1256" s="583" t="s">
        <v>4041</v>
      </c>
      <c r="T1256" s="592" t="s">
        <v>3989</v>
      </c>
      <c r="U1256" s="588"/>
    </row>
    <row r="1257" spans="1:21" ht="318.75" x14ac:dyDescent="0.2">
      <c r="A1257" s="602" t="s">
        <v>2596</v>
      </c>
      <c r="B1257" s="583" t="s">
        <v>365</v>
      </c>
      <c r="C1257" s="589">
        <v>160</v>
      </c>
      <c r="D1257" s="554" t="s">
        <v>3615</v>
      </c>
      <c r="E1257" s="672" t="s">
        <v>354</v>
      </c>
      <c r="F1257" s="586"/>
      <c r="G1257" s="554"/>
      <c r="H1257" s="587"/>
      <c r="I1257" s="587" t="s">
        <v>1024</v>
      </c>
      <c r="J1257" s="583"/>
      <c r="K1257" s="554" t="s">
        <v>2674</v>
      </c>
      <c r="L1257" s="554" t="s">
        <v>2675</v>
      </c>
      <c r="M1257" s="592" t="s">
        <v>461</v>
      </c>
      <c r="N1257" s="583" t="s">
        <v>461</v>
      </c>
      <c r="O1257" s="583" t="s">
        <v>461</v>
      </c>
      <c r="P1257" s="611"/>
      <c r="Q1257" s="583"/>
      <c r="R1257" s="583" t="s">
        <v>4041</v>
      </c>
      <c r="S1257" s="583" t="s">
        <v>4041</v>
      </c>
      <c r="T1257" s="592" t="s">
        <v>3989</v>
      </c>
      <c r="U1257" s="588"/>
    </row>
    <row r="1258" spans="1:21" ht="318.75" x14ac:dyDescent="0.2">
      <c r="A1258" s="602" t="s">
        <v>2596</v>
      </c>
      <c r="B1258" s="583" t="s">
        <v>365</v>
      </c>
      <c r="C1258" s="589">
        <v>160</v>
      </c>
      <c r="D1258" s="554" t="s">
        <v>3616</v>
      </c>
      <c r="E1258" s="672" t="s">
        <v>354</v>
      </c>
      <c r="F1258" s="586"/>
      <c r="G1258" s="554"/>
      <c r="H1258" s="587"/>
      <c r="I1258" s="587" t="s">
        <v>197</v>
      </c>
      <c r="J1258" s="583"/>
      <c r="K1258" s="554" t="s">
        <v>2674</v>
      </c>
      <c r="L1258" s="554" t="s">
        <v>2675</v>
      </c>
      <c r="M1258" s="592" t="s">
        <v>461</v>
      </c>
      <c r="N1258" s="583" t="s">
        <v>461</v>
      </c>
      <c r="O1258" s="583" t="s">
        <v>461</v>
      </c>
      <c r="P1258" s="611"/>
      <c r="Q1258" s="583"/>
      <c r="R1258" s="583" t="s">
        <v>4041</v>
      </c>
      <c r="S1258" s="583" t="s">
        <v>4041</v>
      </c>
      <c r="T1258" s="592" t="s">
        <v>3989</v>
      </c>
      <c r="U1258" s="588"/>
    </row>
    <row r="1259" spans="1:21" ht="318.75" x14ac:dyDescent="0.2">
      <c r="A1259" s="602" t="s">
        <v>2596</v>
      </c>
      <c r="B1259" s="583" t="s">
        <v>365</v>
      </c>
      <c r="C1259" s="589">
        <v>160</v>
      </c>
      <c r="D1259" s="554" t="s">
        <v>3616</v>
      </c>
      <c r="E1259" s="672" t="s">
        <v>354</v>
      </c>
      <c r="F1259" s="586"/>
      <c r="G1259" s="554"/>
      <c r="H1259" s="587"/>
      <c r="I1259" s="587" t="s">
        <v>1024</v>
      </c>
      <c r="J1259" s="583"/>
      <c r="K1259" s="554" t="s">
        <v>2674</v>
      </c>
      <c r="L1259" s="554" t="s">
        <v>2675</v>
      </c>
      <c r="M1259" s="592" t="s">
        <v>461</v>
      </c>
      <c r="N1259" s="583" t="s">
        <v>461</v>
      </c>
      <c r="O1259" s="583" t="s">
        <v>461</v>
      </c>
      <c r="P1259" s="611"/>
      <c r="Q1259" s="583"/>
      <c r="R1259" s="583" t="s">
        <v>4041</v>
      </c>
      <c r="S1259" s="583" t="s">
        <v>4041</v>
      </c>
      <c r="T1259" s="592" t="s">
        <v>3989</v>
      </c>
      <c r="U1259" s="588"/>
    </row>
    <row r="1260" spans="1:21" ht="318.75" x14ac:dyDescent="0.2">
      <c r="A1260" s="602" t="s">
        <v>2596</v>
      </c>
      <c r="B1260" s="583" t="s">
        <v>365</v>
      </c>
      <c r="C1260" s="589">
        <v>160</v>
      </c>
      <c r="D1260" s="554" t="s">
        <v>3616</v>
      </c>
      <c r="E1260" s="672" t="s">
        <v>354</v>
      </c>
      <c r="F1260" s="586"/>
      <c r="G1260" s="554"/>
      <c r="H1260" s="587"/>
      <c r="I1260" s="587" t="s">
        <v>197</v>
      </c>
      <c r="J1260" s="583"/>
      <c r="K1260" s="554" t="s">
        <v>3607</v>
      </c>
      <c r="L1260" s="554" t="s">
        <v>2675</v>
      </c>
      <c r="M1260" s="592" t="s">
        <v>461</v>
      </c>
      <c r="N1260" s="583" t="s">
        <v>461</v>
      </c>
      <c r="O1260" s="583" t="s">
        <v>461</v>
      </c>
      <c r="P1260" s="611"/>
      <c r="Q1260" s="583"/>
      <c r="R1260" s="583" t="s">
        <v>4025</v>
      </c>
      <c r="S1260" s="583" t="s">
        <v>4025</v>
      </c>
      <c r="T1260" s="592" t="s">
        <v>3989</v>
      </c>
      <c r="U1260" s="588"/>
    </row>
    <row r="1261" spans="1:21" ht="318.75" x14ac:dyDescent="0.2">
      <c r="A1261" s="602" t="s">
        <v>2596</v>
      </c>
      <c r="B1261" s="583" t="s">
        <v>365</v>
      </c>
      <c r="C1261" s="589">
        <v>160</v>
      </c>
      <c r="D1261" s="554" t="s">
        <v>3616</v>
      </c>
      <c r="E1261" s="672" t="s">
        <v>354</v>
      </c>
      <c r="F1261" s="586"/>
      <c r="G1261" s="554"/>
      <c r="H1261" s="587"/>
      <c r="I1261" s="587" t="s">
        <v>1024</v>
      </c>
      <c r="J1261" s="583"/>
      <c r="K1261" s="554" t="s">
        <v>3607</v>
      </c>
      <c r="L1261" s="554" t="s">
        <v>2675</v>
      </c>
      <c r="M1261" s="592" t="s">
        <v>461</v>
      </c>
      <c r="N1261" s="583" t="s">
        <v>461</v>
      </c>
      <c r="O1261" s="583" t="s">
        <v>461</v>
      </c>
      <c r="P1261" s="611"/>
      <c r="Q1261" s="583"/>
      <c r="R1261" s="583" t="s">
        <v>4025</v>
      </c>
      <c r="S1261" s="583" t="s">
        <v>4025</v>
      </c>
      <c r="T1261" s="592" t="s">
        <v>3989</v>
      </c>
      <c r="U1261" s="588"/>
    </row>
    <row r="1262" spans="1:21" ht="318.75" x14ac:dyDescent="0.2">
      <c r="A1262" s="602" t="s">
        <v>2596</v>
      </c>
      <c r="B1262" s="583" t="s">
        <v>365</v>
      </c>
      <c r="C1262" s="589">
        <v>160</v>
      </c>
      <c r="D1262" s="554" t="s">
        <v>3616</v>
      </c>
      <c r="E1262" s="672" t="s">
        <v>354</v>
      </c>
      <c r="F1262" s="586"/>
      <c r="G1262" s="554"/>
      <c r="H1262" s="587"/>
      <c r="I1262" s="587" t="s">
        <v>197</v>
      </c>
      <c r="J1262" s="583"/>
      <c r="K1262" s="554" t="s">
        <v>3607</v>
      </c>
      <c r="L1262" s="554" t="s">
        <v>2675</v>
      </c>
      <c r="M1262" s="592" t="s">
        <v>461</v>
      </c>
      <c r="N1262" s="583" t="s">
        <v>461</v>
      </c>
      <c r="O1262" s="583" t="s">
        <v>461</v>
      </c>
      <c r="P1262" s="611"/>
      <c r="Q1262" s="583"/>
      <c r="R1262" s="583" t="s">
        <v>4025</v>
      </c>
      <c r="S1262" s="583" t="s">
        <v>4025</v>
      </c>
      <c r="T1262" s="592" t="s">
        <v>3989</v>
      </c>
      <c r="U1262" s="588"/>
    </row>
    <row r="1263" spans="1:21" ht="318.75" x14ac:dyDescent="0.2">
      <c r="A1263" s="602" t="s">
        <v>2596</v>
      </c>
      <c r="B1263" s="583" t="s">
        <v>365</v>
      </c>
      <c r="C1263" s="589">
        <v>160</v>
      </c>
      <c r="D1263" s="554" t="s">
        <v>3616</v>
      </c>
      <c r="E1263" s="672" t="s">
        <v>354</v>
      </c>
      <c r="F1263" s="586"/>
      <c r="G1263" s="554"/>
      <c r="H1263" s="587"/>
      <c r="I1263" s="587" t="s">
        <v>1024</v>
      </c>
      <c r="J1263" s="583"/>
      <c r="K1263" s="554" t="s">
        <v>3607</v>
      </c>
      <c r="L1263" s="554" t="s">
        <v>2675</v>
      </c>
      <c r="M1263" s="592" t="s">
        <v>461</v>
      </c>
      <c r="N1263" s="583" t="s">
        <v>461</v>
      </c>
      <c r="O1263" s="583" t="s">
        <v>461</v>
      </c>
      <c r="P1263" s="611"/>
      <c r="Q1263" s="583"/>
      <c r="R1263" s="583" t="s">
        <v>4025</v>
      </c>
      <c r="S1263" s="583" t="s">
        <v>4025</v>
      </c>
      <c r="T1263" s="592" t="s">
        <v>3989</v>
      </c>
      <c r="U1263" s="588"/>
    </row>
    <row r="1264" spans="1:21" ht="318.75" x14ac:dyDescent="0.2">
      <c r="A1264" s="602" t="s">
        <v>2596</v>
      </c>
      <c r="B1264" s="583" t="s">
        <v>365</v>
      </c>
      <c r="C1264" s="589">
        <v>160</v>
      </c>
      <c r="D1264" s="554" t="s">
        <v>3616</v>
      </c>
      <c r="E1264" s="672" t="s">
        <v>354</v>
      </c>
      <c r="F1264" s="586"/>
      <c r="G1264" s="554"/>
      <c r="H1264" s="587"/>
      <c r="I1264" s="587" t="s">
        <v>197</v>
      </c>
      <c r="J1264" s="583"/>
      <c r="K1264" s="554" t="s">
        <v>3607</v>
      </c>
      <c r="L1264" s="554" t="s">
        <v>2675</v>
      </c>
      <c r="M1264" s="592" t="s">
        <v>461</v>
      </c>
      <c r="N1264" s="583" t="s">
        <v>461</v>
      </c>
      <c r="O1264" s="583" t="s">
        <v>461</v>
      </c>
      <c r="P1264" s="611"/>
      <c r="Q1264" s="583"/>
      <c r="R1264" s="583" t="s">
        <v>4025</v>
      </c>
      <c r="S1264" s="583" t="s">
        <v>4025</v>
      </c>
      <c r="T1264" s="592" t="s">
        <v>3989</v>
      </c>
      <c r="U1264" s="588"/>
    </row>
    <row r="1265" spans="1:21" ht="318.75" x14ac:dyDescent="0.2">
      <c r="A1265" s="602" t="s">
        <v>2596</v>
      </c>
      <c r="B1265" s="583" t="s">
        <v>365</v>
      </c>
      <c r="C1265" s="589">
        <v>160</v>
      </c>
      <c r="D1265" s="554" t="s">
        <v>3616</v>
      </c>
      <c r="E1265" s="672" t="s">
        <v>354</v>
      </c>
      <c r="F1265" s="586"/>
      <c r="G1265" s="554"/>
      <c r="H1265" s="587"/>
      <c r="I1265" s="587" t="s">
        <v>1024</v>
      </c>
      <c r="J1265" s="583"/>
      <c r="K1265" s="554" t="s">
        <v>3607</v>
      </c>
      <c r="L1265" s="554" t="s">
        <v>2675</v>
      </c>
      <c r="M1265" s="592" t="s">
        <v>461</v>
      </c>
      <c r="N1265" s="583" t="s">
        <v>461</v>
      </c>
      <c r="O1265" s="583" t="s">
        <v>461</v>
      </c>
      <c r="P1265" s="611"/>
      <c r="Q1265" s="583"/>
      <c r="R1265" s="583" t="s">
        <v>4025</v>
      </c>
      <c r="S1265" s="583" t="s">
        <v>4025</v>
      </c>
      <c r="T1265" s="592" t="s">
        <v>3989</v>
      </c>
      <c r="U1265" s="588"/>
    </row>
    <row r="1266" spans="1:21" ht="318.75" x14ac:dyDescent="0.2">
      <c r="A1266" s="602" t="s">
        <v>2596</v>
      </c>
      <c r="B1266" s="583" t="s">
        <v>365</v>
      </c>
      <c r="C1266" s="589">
        <v>160</v>
      </c>
      <c r="D1266" s="554" t="s">
        <v>3616</v>
      </c>
      <c r="E1266" s="672" t="s">
        <v>354</v>
      </c>
      <c r="F1266" s="586"/>
      <c r="G1266" s="554"/>
      <c r="H1266" s="587"/>
      <c r="I1266" s="587" t="s">
        <v>197</v>
      </c>
      <c r="J1266" s="583"/>
      <c r="K1266" s="554" t="s">
        <v>3607</v>
      </c>
      <c r="L1266" s="554" t="s">
        <v>2675</v>
      </c>
      <c r="M1266" s="592" t="s">
        <v>461</v>
      </c>
      <c r="N1266" s="583" t="s">
        <v>461</v>
      </c>
      <c r="O1266" s="583" t="s">
        <v>461</v>
      </c>
      <c r="P1266" s="611"/>
      <c r="Q1266" s="583"/>
      <c r="R1266" s="583" t="s">
        <v>4025</v>
      </c>
      <c r="S1266" s="583" t="s">
        <v>4025</v>
      </c>
      <c r="T1266" s="592" t="s">
        <v>3989</v>
      </c>
      <c r="U1266" s="588"/>
    </row>
    <row r="1267" spans="1:21" ht="318.75" x14ac:dyDescent="0.2">
      <c r="A1267" s="602" t="s">
        <v>2596</v>
      </c>
      <c r="B1267" s="583" t="s">
        <v>365</v>
      </c>
      <c r="C1267" s="589">
        <v>160</v>
      </c>
      <c r="D1267" s="554" t="s">
        <v>3616</v>
      </c>
      <c r="E1267" s="672" t="s">
        <v>354</v>
      </c>
      <c r="F1267" s="586"/>
      <c r="G1267" s="554"/>
      <c r="H1267" s="587"/>
      <c r="I1267" s="587" t="s">
        <v>1024</v>
      </c>
      <c r="J1267" s="583"/>
      <c r="K1267" s="554" t="s">
        <v>3607</v>
      </c>
      <c r="L1267" s="554" t="s">
        <v>2675</v>
      </c>
      <c r="M1267" s="592" t="s">
        <v>461</v>
      </c>
      <c r="N1267" s="583" t="s">
        <v>461</v>
      </c>
      <c r="O1267" s="583" t="s">
        <v>461</v>
      </c>
      <c r="P1267" s="611"/>
      <c r="Q1267" s="583"/>
      <c r="R1267" s="583" t="s">
        <v>4025</v>
      </c>
      <c r="S1267" s="583" t="s">
        <v>4025</v>
      </c>
      <c r="T1267" s="592" t="s">
        <v>3989</v>
      </c>
      <c r="U1267" s="588"/>
    </row>
    <row r="1268" spans="1:21" ht="318.75" x14ac:dyDescent="0.2">
      <c r="A1268" s="602" t="s">
        <v>2596</v>
      </c>
      <c r="B1268" s="583" t="s">
        <v>365</v>
      </c>
      <c r="C1268" s="589">
        <v>160</v>
      </c>
      <c r="D1268" s="554" t="s">
        <v>3616</v>
      </c>
      <c r="E1268" s="672" t="s">
        <v>354</v>
      </c>
      <c r="F1268" s="586"/>
      <c r="G1268" s="554"/>
      <c r="H1268" s="587"/>
      <c r="I1268" s="587" t="s">
        <v>197</v>
      </c>
      <c r="J1268" s="583"/>
      <c r="K1268" s="554" t="s">
        <v>3607</v>
      </c>
      <c r="L1268" s="554" t="s">
        <v>2675</v>
      </c>
      <c r="M1268" s="592" t="s">
        <v>461</v>
      </c>
      <c r="N1268" s="583" t="s">
        <v>461</v>
      </c>
      <c r="O1268" s="583" t="s">
        <v>461</v>
      </c>
      <c r="P1268" s="611"/>
      <c r="Q1268" s="583"/>
      <c r="R1268" s="583" t="s">
        <v>4025</v>
      </c>
      <c r="S1268" s="583" t="s">
        <v>4025</v>
      </c>
      <c r="T1268" s="592" t="s">
        <v>3989</v>
      </c>
      <c r="U1268" s="588"/>
    </row>
    <row r="1269" spans="1:21" ht="318.75" x14ac:dyDescent="0.2">
      <c r="A1269" s="602" t="s">
        <v>2596</v>
      </c>
      <c r="B1269" s="583" t="s">
        <v>365</v>
      </c>
      <c r="C1269" s="589">
        <v>160</v>
      </c>
      <c r="D1269" s="554" t="s">
        <v>3616</v>
      </c>
      <c r="E1269" s="672" t="s">
        <v>354</v>
      </c>
      <c r="F1269" s="586"/>
      <c r="G1269" s="554"/>
      <c r="H1269" s="587"/>
      <c r="I1269" s="587" t="s">
        <v>1024</v>
      </c>
      <c r="J1269" s="583"/>
      <c r="K1269" s="554" t="s">
        <v>3607</v>
      </c>
      <c r="L1269" s="554" t="s">
        <v>2675</v>
      </c>
      <c r="M1269" s="592" t="s">
        <v>461</v>
      </c>
      <c r="N1269" s="583" t="s">
        <v>461</v>
      </c>
      <c r="O1269" s="583" t="s">
        <v>461</v>
      </c>
      <c r="P1269" s="611"/>
      <c r="Q1269" s="583"/>
      <c r="R1269" s="583" t="s">
        <v>4025</v>
      </c>
      <c r="S1269" s="583" t="s">
        <v>4025</v>
      </c>
      <c r="T1269" s="592" t="s">
        <v>3989</v>
      </c>
      <c r="U1269" s="588"/>
    </row>
    <row r="1270" spans="1:21" ht="318.75" x14ac:dyDescent="0.2">
      <c r="A1270" s="602" t="s">
        <v>2596</v>
      </c>
      <c r="B1270" s="583" t="s">
        <v>365</v>
      </c>
      <c r="C1270" s="589">
        <v>160</v>
      </c>
      <c r="D1270" s="554" t="s">
        <v>3616</v>
      </c>
      <c r="E1270" s="672" t="s">
        <v>354</v>
      </c>
      <c r="F1270" s="586"/>
      <c r="G1270" s="554"/>
      <c r="H1270" s="587"/>
      <c r="I1270" s="587" t="s">
        <v>197</v>
      </c>
      <c r="J1270" s="583"/>
      <c r="K1270" s="554" t="s">
        <v>3607</v>
      </c>
      <c r="L1270" s="554" t="s">
        <v>2675</v>
      </c>
      <c r="M1270" s="592" t="s">
        <v>461</v>
      </c>
      <c r="N1270" s="583" t="s">
        <v>461</v>
      </c>
      <c r="O1270" s="583" t="s">
        <v>461</v>
      </c>
      <c r="P1270" s="611"/>
      <c r="Q1270" s="583"/>
      <c r="R1270" s="583" t="s">
        <v>4025</v>
      </c>
      <c r="S1270" s="583" t="s">
        <v>4025</v>
      </c>
      <c r="T1270" s="592" t="s">
        <v>3989</v>
      </c>
      <c r="U1270" s="588"/>
    </row>
    <row r="1271" spans="1:21" ht="318.75" x14ac:dyDescent="0.2">
      <c r="A1271" s="602" t="s">
        <v>2596</v>
      </c>
      <c r="B1271" s="583" t="s">
        <v>365</v>
      </c>
      <c r="C1271" s="589">
        <v>160</v>
      </c>
      <c r="D1271" s="554" t="s">
        <v>3616</v>
      </c>
      <c r="E1271" s="672" t="s">
        <v>354</v>
      </c>
      <c r="F1271" s="586"/>
      <c r="G1271" s="554"/>
      <c r="H1271" s="587"/>
      <c r="I1271" s="587" t="s">
        <v>1024</v>
      </c>
      <c r="J1271" s="583"/>
      <c r="K1271" s="554" t="s">
        <v>3607</v>
      </c>
      <c r="L1271" s="554" t="s">
        <v>2675</v>
      </c>
      <c r="M1271" s="592" t="s">
        <v>461</v>
      </c>
      <c r="N1271" s="583" t="s">
        <v>461</v>
      </c>
      <c r="O1271" s="583" t="s">
        <v>461</v>
      </c>
      <c r="P1271" s="611"/>
      <c r="Q1271" s="583"/>
      <c r="R1271" s="583" t="s">
        <v>4025</v>
      </c>
      <c r="S1271" s="583" t="s">
        <v>4025</v>
      </c>
      <c r="T1271" s="592" t="s">
        <v>3989</v>
      </c>
      <c r="U1271" s="588"/>
    </row>
    <row r="1272" spans="1:21" ht="318.75" x14ac:dyDescent="0.2">
      <c r="A1272" s="602" t="s">
        <v>2596</v>
      </c>
      <c r="B1272" s="583" t="s">
        <v>365</v>
      </c>
      <c r="C1272" s="589">
        <v>160</v>
      </c>
      <c r="D1272" s="554" t="s">
        <v>3616</v>
      </c>
      <c r="E1272" s="672" t="s">
        <v>354</v>
      </c>
      <c r="F1272" s="586"/>
      <c r="G1272" s="554"/>
      <c r="H1272" s="587"/>
      <c r="I1272" s="587" t="s">
        <v>197</v>
      </c>
      <c r="J1272" s="583"/>
      <c r="K1272" s="554" t="s">
        <v>3607</v>
      </c>
      <c r="L1272" s="554" t="s">
        <v>2675</v>
      </c>
      <c r="M1272" s="592" t="s">
        <v>461</v>
      </c>
      <c r="N1272" s="583" t="s">
        <v>461</v>
      </c>
      <c r="O1272" s="583" t="s">
        <v>461</v>
      </c>
      <c r="P1272" s="611"/>
      <c r="Q1272" s="583"/>
      <c r="R1272" s="583" t="s">
        <v>4041</v>
      </c>
      <c r="S1272" s="583" t="s">
        <v>4041</v>
      </c>
      <c r="T1272" s="592" t="s">
        <v>3989</v>
      </c>
      <c r="U1272" s="588"/>
    </row>
    <row r="1273" spans="1:21" ht="318.75" x14ac:dyDescent="0.2">
      <c r="A1273" s="602" t="s">
        <v>2596</v>
      </c>
      <c r="B1273" s="583" t="s">
        <v>365</v>
      </c>
      <c r="C1273" s="589">
        <v>160</v>
      </c>
      <c r="D1273" s="554" t="s">
        <v>3616</v>
      </c>
      <c r="E1273" s="672" t="s">
        <v>354</v>
      </c>
      <c r="F1273" s="586"/>
      <c r="G1273" s="554"/>
      <c r="H1273" s="587"/>
      <c r="I1273" s="587" t="s">
        <v>1024</v>
      </c>
      <c r="J1273" s="583"/>
      <c r="K1273" s="554" t="s">
        <v>3607</v>
      </c>
      <c r="L1273" s="554" t="s">
        <v>2675</v>
      </c>
      <c r="M1273" s="592" t="s">
        <v>461</v>
      </c>
      <c r="N1273" s="583" t="s">
        <v>461</v>
      </c>
      <c r="O1273" s="583" t="s">
        <v>461</v>
      </c>
      <c r="P1273" s="611"/>
      <c r="Q1273" s="583"/>
      <c r="R1273" s="583" t="s">
        <v>4041</v>
      </c>
      <c r="S1273" s="583" t="s">
        <v>4041</v>
      </c>
      <c r="T1273" s="592" t="s">
        <v>3989</v>
      </c>
      <c r="U1273" s="588"/>
    </row>
    <row r="1274" spans="1:21" ht="318.75" x14ac:dyDescent="0.2">
      <c r="A1274" s="602" t="s">
        <v>2596</v>
      </c>
      <c r="B1274" s="583" t="s">
        <v>365</v>
      </c>
      <c r="C1274" s="589">
        <v>160</v>
      </c>
      <c r="D1274" s="554" t="s">
        <v>3616</v>
      </c>
      <c r="E1274" s="672" t="s">
        <v>354</v>
      </c>
      <c r="F1274" s="586"/>
      <c r="G1274" s="554"/>
      <c r="H1274" s="587"/>
      <c r="I1274" s="587" t="s">
        <v>197</v>
      </c>
      <c r="J1274" s="583"/>
      <c r="K1274" s="554" t="s">
        <v>3617</v>
      </c>
      <c r="L1274" s="554" t="s">
        <v>2675</v>
      </c>
      <c r="M1274" s="592" t="s">
        <v>461</v>
      </c>
      <c r="N1274" s="583" t="s">
        <v>461</v>
      </c>
      <c r="O1274" s="583" t="s">
        <v>461</v>
      </c>
      <c r="P1274" s="611"/>
      <c r="Q1274" s="583"/>
      <c r="R1274" s="583" t="s">
        <v>4042</v>
      </c>
      <c r="S1274" s="583" t="s">
        <v>4042</v>
      </c>
      <c r="T1274" s="592" t="s">
        <v>3989</v>
      </c>
      <c r="U1274" s="588"/>
    </row>
    <row r="1275" spans="1:21" ht="318.75" x14ac:dyDescent="0.2">
      <c r="A1275" s="602" t="s">
        <v>2596</v>
      </c>
      <c r="B1275" s="583" t="s">
        <v>365</v>
      </c>
      <c r="C1275" s="589">
        <v>160</v>
      </c>
      <c r="D1275" s="554" t="s">
        <v>3616</v>
      </c>
      <c r="E1275" s="672" t="s">
        <v>354</v>
      </c>
      <c r="F1275" s="586"/>
      <c r="G1275" s="554"/>
      <c r="H1275" s="587"/>
      <c r="I1275" s="587" t="s">
        <v>1024</v>
      </c>
      <c r="J1275" s="583"/>
      <c r="K1275" s="554" t="s">
        <v>3617</v>
      </c>
      <c r="L1275" s="554" t="s">
        <v>2675</v>
      </c>
      <c r="M1275" s="592" t="s">
        <v>461</v>
      </c>
      <c r="N1275" s="583" t="s">
        <v>461</v>
      </c>
      <c r="O1275" s="583" t="s">
        <v>461</v>
      </c>
      <c r="P1275" s="611"/>
      <c r="Q1275" s="583"/>
      <c r="R1275" s="583" t="s">
        <v>4042</v>
      </c>
      <c r="S1275" s="583" t="s">
        <v>4042</v>
      </c>
      <c r="T1275" s="592" t="s">
        <v>3989</v>
      </c>
      <c r="U1275" s="588"/>
    </row>
    <row r="1276" spans="1:21" ht="267.75" x14ac:dyDescent="0.2">
      <c r="A1276" s="583" t="s">
        <v>3618</v>
      </c>
      <c r="B1276" s="583"/>
      <c r="C1276" s="715" t="s">
        <v>3619</v>
      </c>
      <c r="D1276" s="554" t="s">
        <v>3620</v>
      </c>
      <c r="E1276" s="586" t="s">
        <v>3621</v>
      </c>
      <c r="F1276" s="622" t="s">
        <v>3622</v>
      </c>
      <c r="G1276" s="554"/>
      <c r="H1276" s="587"/>
      <c r="I1276" s="587"/>
      <c r="J1276" s="583"/>
      <c r="K1276" s="716" t="s">
        <v>3623</v>
      </c>
      <c r="L1276" s="554"/>
      <c r="M1276" s="583"/>
      <c r="N1276" s="583"/>
      <c r="O1276" s="599" t="s">
        <v>2994</v>
      </c>
      <c r="P1276" s="611"/>
      <c r="Q1276" s="583"/>
      <c r="R1276" s="611"/>
      <c r="S1276" s="583"/>
      <c r="T1276" s="611"/>
      <c r="U1276" s="583"/>
    </row>
    <row r="1277" spans="1:21" ht="255" x14ac:dyDescent="0.2">
      <c r="A1277" s="590"/>
      <c r="B1277" s="622"/>
      <c r="C1277" s="595"/>
      <c r="D1277" s="364" t="s">
        <v>108</v>
      </c>
      <c r="E1277" s="596" t="s">
        <v>3624</v>
      </c>
      <c r="F1277" s="622" t="s">
        <v>3622</v>
      </c>
      <c r="G1277" s="364" t="s">
        <v>3625</v>
      </c>
      <c r="H1277" s="365"/>
      <c r="I1277" s="365"/>
      <c r="J1277" s="622"/>
      <c r="K1277" s="364" t="s">
        <v>3626</v>
      </c>
      <c r="L1277" s="364"/>
      <c r="M1277" s="590"/>
      <c r="N1277" s="622" t="s">
        <v>2993</v>
      </c>
      <c r="O1277" s="599" t="s">
        <v>3627</v>
      </c>
      <c r="P1277" s="622"/>
      <c r="Q1277" s="622"/>
      <c r="R1277" s="590"/>
      <c r="S1277" s="622"/>
      <c r="T1277" s="590"/>
      <c r="U1277" s="622"/>
    </row>
    <row r="1278" spans="1:21" ht="178.5" x14ac:dyDescent="0.2">
      <c r="A1278" s="622" t="s">
        <v>3628</v>
      </c>
      <c r="B1278" s="622"/>
      <c r="C1278" s="595">
        <v>138</v>
      </c>
      <c r="D1278" s="364" t="s">
        <v>110</v>
      </c>
      <c r="E1278" s="596" t="s">
        <v>3629</v>
      </c>
      <c r="F1278" s="365"/>
      <c r="G1278" s="364"/>
      <c r="H1278" s="365"/>
      <c r="I1278" s="365"/>
      <c r="J1278" s="622"/>
      <c r="K1278" s="364" t="s">
        <v>3630</v>
      </c>
      <c r="L1278" s="364"/>
      <c r="M1278" s="590"/>
      <c r="N1278" s="622"/>
      <c r="O1278" s="599"/>
      <c r="P1278" s="622"/>
      <c r="Q1278" s="622"/>
      <c r="R1278" s="590"/>
      <c r="S1278" s="622"/>
      <c r="T1278" s="590"/>
      <c r="U1278" s="622"/>
    </row>
    <row r="1279" spans="1:21" ht="344.25" x14ac:dyDescent="0.2">
      <c r="A1279" s="622" t="s">
        <v>3628</v>
      </c>
      <c r="B1279" s="622"/>
      <c r="C1279" s="595">
        <v>138</v>
      </c>
      <c r="D1279" s="364" t="s">
        <v>110</v>
      </c>
      <c r="E1279" s="596" t="s">
        <v>3631</v>
      </c>
      <c r="F1279" s="365"/>
      <c r="G1279" s="364"/>
      <c r="H1279" s="365"/>
      <c r="I1279" s="365"/>
      <c r="J1279" s="622"/>
      <c r="K1279" s="364" t="s">
        <v>3632</v>
      </c>
      <c r="L1279" s="364"/>
      <c r="M1279" s="590"/>
      <c r="N1279" s="622"/>
      <c r="O1279" s="599"/>
      <c r="P1279" s="622"/>
      <c r="Q1279" s="622"/>
      <c r="R1279" s="590"/>
      <c r="S1279" s="622"/>
      <c r="T1279" s="590"/>
      <c r="U1279" s="622"/>
    </row>
    <row r="1280" spans="1:21" ht="178.5" x14ac:dyDescent="0.2">
      <c r="A1280" s="622" t="s">
        <v>3628</v>
      </c>
      <c r="B1280" s="622"/>
      <c r="C1280" s="595">
        <v>139</v>
      </c>
      <c r="D1280" s="364" t="s">
        <v>509</v>
      </c>
      <c r="E1280" s="596" t="s">
        <v>3633</v>
      </c>
      <c r="F1280" s="365"/>
      <c r="G1280" s="364"/>
      <c r="H1280" s="365"/>
      <c r="I1280" s="365"/>
      <c r="J1280" s="622"/>
      <c r="K1280" s="364" t="s">
        <v>3634</v>
      </c>
      <c r="L1280" s="364"/>
      <c r="M1280" s="590"/>
      <c r="N1280" s="622"/>
      <c r="O1280" s="599"/>
      <c r="P1280" s="622"/>
      <c r="Q1280" s="622"/>
      <c r="R1280" s="590"/>
      <c r="S1280" s="622"/>
      <c r="T1280" s="590"/>
      <c r="U1280" s="622"/>
    </row>
    <row r="1281" spans="1:21" ht="178.5" x14ac:dyDescent="0.2">
      <c r="A1281" s="622" t="s">
        <v>3628</v>
      </c>
      <c r="B1281" s="622"/>
      <c r="C1281" s="595">
        <v>139</v>
      </c>
      <c r="D1281" s="364" t="s">
        <v>509</v>
      </c>
      <c r="E1281" s="596" t="s">
        <v>3635</v>
      </c>
      <c r="F1281" s="365"/>
      <c r="G1281" s="364"/>
      <c r="H1281" s="365"/>
      <c r="I1281" s="365"/>
      <c r="J1281" s="622"/>
      <c r="K1281" s="364" t="s">
        <v>3636</v>
      </c>
      <c r="L1281" s="364"/>
      <c r="M1281" s="590"/>
      <c r="N1281" s="622"/>
      <c r="O1281" s="583" t="s">
        <v>2174</v>
      </c>
      <c r="P1281" s="622"/>
      <c r="Q1281" s="622"/>
      <c r="R1281" s="590"/>
      <c r="S1281" s="622"/>
      <c r="T1281" s="590"/>
      <c r="U1281" s="622"/>
    </row>
    <row r="1282" spans="1:21" ht="178.5" x14ac:dyDescent="0.2">
      <c r="A1282" s="622" t="s">
        <v>3628</v>
      </c>
      <c r="B1282" s="622"/>
      <c r="C1282" s="595">
        <v>139</v>
      </c>
      <c r="D1282" s="364" t="s">
        <v>509</v>
      </c>
      <c r="E1282" s="596" t="s">
        <v>3637</v>
      </c>
      <c r="F1282" s="365"/>
      <c r="G1282" s="364"/>
      <c r="H1282" s="365"/>
      <c r="I1282" s="365"/>
      <c r="J1282" s="622"/>
      <c r="K1282" s="364" t="s">
        <v>3638</v>
      </c>
      <c r="L1282" s="364"/>
      <c r="M1282" s="590"/>
      <c r="N1282" s="622"/>
      <c r="O1282" s="583" t="s">
        <v>2174</v>
      </c>
      <c r="P1282" s="622"/>
      <c r="Q1282" s="622"/>
      <c r="R1282" s="590"/>
      <c r="S1282" s="622"/>
      <c r="T1282" s="590"/>
      <c r="U1282" s="622"/>
    </row>
    <row r="1283" spans="1:21" ht="178.5" x14ac:dyDescent="0.2">
      <c r="A1283" s="622" t="s">
        <v>3628</v>
      </c>
      <c r="B1283" s="622"/>
      <c r="C1283" s="595">
        <v>139</v>
      </c>
      <c r="D1283" s="364" t="s">
        <v>509</v>
      </c>
      <c r="E1283" s="596" t="s">
        <v>3639</v>
      </c>
      <c r="F1283" s="365"/>
      <c r="G1283" s="364"/>
      <c r="H1283" s="365"/>
      <c r="I1283" s="365"/>
      <c r="J1283" s="622"/>
      <c r="K1283" s="364" t="s">
        <v>3640</v>
      </c>
      <c r="L1283" s="364"/>
      <c r="M1283" s="590"/>
      <c r="N1283" s="622"/>
      <c r="O1283" s="583" t="s">
        <v>2174</v>
      </c>
      <c r="P1283" s="622"/>
      <c r="Q1283" s="622"/>
      <c r="R1283" s="590"/>
      <c r="S1283" s="622"/>
      <c r="T1283" s="590"/>
      <c r="U1283" s="622"/>
    </row>
    <row r="1284" spans="1:21" ht="178.5" x14ac:dyDescent="0.2">
      <c r="A1284" s="622" t="s">
        <v>3628</v>
      </c>
      <c r="B1284" s="622"/>
      <c r="C1284" s="595">
        <v>139</v>
      </c>
      <c r="D1284" s="364" t="s">
        <v>509</v>
      </c>
      <c r="E1284" s="596" t="s">
        <v>3641</v>
      </c>
      <c r="F1284" s="365"/>
      <c r="G1284" s="364"/>
      <c r="H1284" s="365"/>
      <c r="I1284" s="365"/>
      <c r="J1284" s="622"/>
      <c r="K1284" s="364" t="s">
        <v>3642</v>
      </c>
      <c r="L1284" s="364"/>
      <c r="M1284" s="590"/>
      <c r="N1284" s="622"/>
      <c r="O1284" s="583" t="s">
        <v>2174</v>
      </c>
      <c r="P1284" s="622"/>
      <c r="Q1284" s="622"/>
      <c r="R1284" s="590"/>
      <c r="S1284" s="622"/>
      <c r="T1284" s="590"/>
      <c r="U1284" s="622"/>
    </row>
    <row r="1285" spans="1:21" ht="178.5" x14ac:dyDescent="0.2">
      <c r="A1285" s="622" t="s">
        <v>3628</v>
      </c>
      <c r="B1285" s="622"/>
      <c r="C1285" s="595">
        <v>139</v>
      </c>
      <c r="D1285" s="554" t="s">
        <v>509</v>
      </c>
      <c r="E1285" s="596" t="s">
        <v>3643</v>
      </c>
      <c r="F1285" s="365"/>
      <c r="G1285" s="364"/>
      <c r="H1285" s="365"/>
      <c r="I1285" s="365"/>
      <c r="J1285" s="622"/>
      <c r="K1285" s="364" t="s">
        <v>3644</v>
      </c>
      <c r="L1285" s="364"/>
      <c r="M1285" s="590"/>
      <c r="N1285" s="622"/>
      <c r="O1285" s="583" t="s">
        <v>2174</v>
      </c>
      <c r="P1285" s="622"/>
      <c r="Q1285" s="622"/>
      <c r="R1285" s="590"/>
      <c r="S1285" s="622"/>
      <c r="T1285" s="590"/>
      <c r="U1285" s="622"/>
    </row>
    <row r="1286" spans="1:21" ht="178.5" x14ac:dyDescent="0.2">
      <c r="A1286" s="622" t="s">
        <v>3628</v>
      </c>
      <c r="B1286" s="622"/>
      <c r="C1286" s="595">
        <v>139</v>
      </c>
      <c r="D1286" s="364" t="s">
        <v>509</v>
      </c>
      <c r="E1286" s="596" t="s">
        <v>3645</v>
      </c>
      <c r="F1286" s="365"/>
      <c r="G1286" s="364"/>
      <c r="H1286" s="365"/>
      <c r="I1286" s="365"/>
      <c r="J1286" s="622"/>
      <c r="K1286" s="364" t="s">
        <v>3646</v>
      </c>
      <c r="L1286" s="364"/>
      <c r="M1286" s="590"/>
      <c r="N1286" s="622"/>
      <c r="O1286" s="583" t="s">
        <v>2174</v>
      </c>
      <c r="P1286" s="622"/>
      <c r="Q1286" s="622"/>
      <c r="R1286" s="590"/>
      <c r="S1286" s="622"/>
      <c r="T1286" s="590"/>
      <c r="U1286" s="622"/>
    </row>
    <row r="1287" spans="1:21" ht="178.5" x14ac:dyDescent="0.2">
      <c r="A1287" s="622" t="s">
        <v>3628</v>
      </c>
      <c r="B1287" s="622"/>
      <c r="C1287" s="595">
        <v>139</v>
      </c>
      <c r="D1287" s="364" t="s">
        <v>509</v>
      </c>
      <c r="E1287" s="596" t="s">
        <v>3647</v>
      </c>
      <c r="F1287" s="365"/>
      <c r="G1287" s="364"/>
      <c r="H1287" s="365"/>
      <c r="I1287" s="365"/>
      <c r="J1287" s="622"/>
      <c r="K1287" s="364" t="s">
        <v>3648</v>
      </c>
      <c r="L1287" s="364"/>
      <c r="M1287" s="590"/>
      <c r="N1287" s="622"/>
      <c r="O1287" s="583" t="s">
        <v>2174</v>
      </c>
      <c r="P1287" s="622"/>
      <c r="Q1287" s="622"/>
      <c r="R1287" s="590"/>
      <c r="S1287" s="622"/>
      <c r="T1287" s="590"/>
      <c r="U1287" s="622"/>
    </row>
    <row r="1288" spans="1:21" ht="178.5" x14ac:dyDescent="0.2">
      <c r="A1288" s="622" t="s">
        <v>3628</v>
      </c>
      <c r="B1288" s="622"/>
      <c r="C1288" s="595">
        <v>139</v>
      </c>
      <c r="D1288" s="364" t="s">
        <v>509</v>
      </c>
      <c r="E1288" s="596" t="s">
        <v>3649</v>
      </c>
      <c r="F1288" s="365"/>
      <c r="G1288" s="364"/>
      <c r="H1288" s="365"/>
      <c r="I1288" s="365"/>
      <c r="J1288" s="622"/>
      <c r="K1288" s="364" t="s">
        <v>3650</v>
      </c>
      <c r="L1288" s="364"/>
      <c r="M1288" s="590"/>
      <c r="N1288" s="622"/>
      <c r="O1288" s="583" t="s">
        <v>2174</v>
      </c>
      <c r="P1288" s="622"/>
      <c r="Q1288" s="622"/>
      <c r="R1288" s="590"/>
      <c r="S1288" s="622"/>
      <c r="T1288" s="590"/>
      <c r="U1288" s="622"/>
    </row>
    <row r="1289" spans="1:21" ht="178.5" x14ac:dyDescent="0.2">
      <c r="A1289" s="622" t="s">
        <v>3628</v>
      </c>
      <c r="B1289" s="622"/>
      <c r="C1289" s="595">
        <v>139</v>
      </c>
      <c r="D1289" s="364" t="s">
        <v>509</v>
      </c>
      <c r="E1289" s="596" t="s">
        <v>3651</v>
      </c>
      <c r="F1289" s="365"/>
      <c r="G1289" s="364"/>
      <c r="H1289" s="365"/>
      <c r="I1289" s="365"/>
      <c r="J1289" s="622"/>
      <c r="K1289" s="364" t="s">
        <v>3652</v>
      </c>
      <c r="L1289" s="364"/>
      <c r="M1289" s="590"/>
      <c r="N1289" s="622"/>
      <c r="O1289" s="583" t="s">
        <v>2174</v>
      </c>
      <c r="P1289" s="622"/>
      <c r="Q1289" s="622"/>
      <c r="R1289" s="590"/>
      <c r="S1289" s="622"/>
      <c r="T1289" s="590"/>
      <c r="U1289" s="622"/>
    </row>
    <row r="1290" spans="1:21" ht="178.5" x14ac:dyDescent="0.2">
      <c r="A1290" s="622" t="s">
        <v>3628</v>
      </c>
      <c r="B1290" s="622"/>
      <c r="C1290" s="595">
        <v>139</v>
      </c>
      <c r="D1290" s="554" t="s">
        <v>509</v>
      </c>
      <c r="E1290" s="596" t="s">
        <v>3653</v>
      </c>
      <c r="F1290" s="365"/>
      <c r="G1290" s="364"/>
      <c r="H1290" s="365"/>
      <c r="I1290" s="365"/>
      <c r="J1290" s="622"/>
      <c r="K1290" s="364" t="s">
        <v>3654</v>
      </c>
      <c r="L1290" s="364"/>
      <c r="M1290" s="590"/>
      <c r="N1290" s="622"/>
      <c r="O1290" s="583" t="s">
        <v>2174</v>
      </c>
      <c r="P1290" s="622"/>
      <c r="Q1290" s="622"/>
      <c r="R1290" s="590"/>
      <c r="S1290" s="622"/>
      <c r="T1290" s="590"/>
      <c r="U1290" s="622"/>
    </row>
    <row r="1291" spans="1:21" ht="178.5" x14ac:dyDescent="0.2">
      <c r="A1291" s="622" t="s">
        <v>3628</v>
      </c>
      <c r="B1291" s="622"/>
      <c r="C1291" s="595">
        <v>139</v>
      </c>
      <c r="D1291" s="554" t="s">
        <v>509</v>
      </c>
      <c r="E1291" s="596" t="s">
        <v>3655</v>
      </c>
      <c r="F1291" s="365"/>
      <c r="G1291" s="364"/>
      <c r="H1291" s="365"/>
      <c r="I1291" s="365"/>
      <c r="J1291" s="622"/>
      <c r="K1291" s="364" t="s">
        <v>3656</v>
      </c>
      <c r="L1291" s="364"/>
      <c r="M1291" s="590"/>
      <c r="N1291" s="622"/>
      <c r="O1291" s="599"/>
      <c r="P1291" s="622"/>
      <c r="Q1291" s="622"/>
      <c r="R1291" s="590"/>
      <c r="S1291" s="622"/>
      <c r="T1291" s="590"/>
      <c r="U1291" s="622"/>
    </row>
    <row r="1292" spans="1:21" ht="178.5" x14ac:dyDescent="0.2">
      <c r="A1292" s="622" t="s">
        <v>3628</v>
      </c>
      <c r="B1292" s="622"/>
      <c r="C1292" s="595">
        <v>139</v>
      </c>
      <c r="D1292" s="554" t="s">
        <v>509</v>
      </c>
      <c r="E1292" s="596" t="s">
        <v>3657</v>
      </c>
      <c r="F1292" s="365"/>
      <c r="G1292" s="364"/>
      <c r="H1292" s="365"/>
      <c r="I1292" s="365"/>
      <c r="J1292" s="622"/>
      <c r="K1292" s="364" t="s">
        <v>3658</v>
      </c>
      <c r="L1292" s="364"/>
      <c r="M1292" s="590"/>
      <c r="N1292" s="622"/>
      <c r="O1292" s="599"/>
      <c r="P1292" s="622"/>
      <c r="Q1292" s="622"/>
      <c r="R1292" s="590"/>
      <c r="S1292" s="622"/>
      <c r="T1292" s="590"/>
      <c r="U1292" s="622"/>
    </row>
    <row r="1293" spans="1:21" ht="178.5" x14ac:dyDescent="0.2">
      <c r="A1293" s="622" t="s">
        <v>3628</v>
      </c>
      <c r="B1293" s="622"/>
      <c r="C1293" s="595">
        <v>139</v>
      </c>
      <c r="D1293" s="554" t="s">
        <v>509</v>
      </c>
      <c r="E1293" s="596" t="s">
        <v>3659</v>
      </c>
      <c r="F1293" s="365"/>
      <c r="G1293" s="364"/>
      <c r="H1293" s="365"/>
      <c r="I1293" s="365"/>
      <c r="J1293" s="622"/>
      <c r="K1293" s="364" t="s">
        <v>3640</v>
      </c>
      <c r="L1293" s="364"/>
      <c r="M1293" s="590"/>
      <c r="N1293" s="622"/>
      <c r="O1293" s="599"/>
      <c r="P1293" s="622"/>
      <c r="Q1293" s="622"/>
      <c r="R1293" s="590"/>
      <c r="S1293" s="622"/>
      <c r="T1293" s="590"/>
      <c r="U1293" s="622"/>
    </row>
    <row r="1294" spans="1:21" ht="178.5" x14ac:dyDescent="0.2">
      <c r="A1294" s="622" t="s">
        <v>3628</v>
      </c>
      <c r="B1294" s="622"/>
      <c r="C1294" s="595">
        <v>139</v>
      </c>
      <c r="D1294" s="554" t="s">
        <v>509</v>
      </c>
      <c r="E1294" s="596" t="s">
        <v>3660</v>
      </c>
      <c r="F1294" s="365"/>
      <c r="G1294" s="364"/>
      <c r="H1294" s="365"/>
      <c r="I1294" s="365"/>
      <c r="J1294" s="622"/>
      <c r="K1294" s="364" t="s">
        <v>3661</v>
      </c>
      <c r="L1294" s="364"/>
      <c r="M1294" s="590"/>
      <c r="N1294" s="622"/>
      <c r="O1294" s="583" t="s">
        <v>2174</v>
      </c>
      <c r="P1294" s="622"/>
      <c r="Q1294" s="622"/>
      <c r="R1294" s="590"/>
      <c r="S1294" s="622"/>
      <c r="T1294" s="590"/>
      <c r="U1294" s="622"/>
    </row>
    <row r="1295" spans="1:21" ht="178.5" x14ac:dyDescent="0.2">
      <c r="A1295" s="622" t="s">
        <v>3628</v>
      </c>
      <c r="B1295" s="622"/>
      <c r="C1295" s="595">
        <v>139</v>
      </c>
      <c r="D1295" s="554" t="s">
        <v>509</v>
      </c>
      <c r="E1295" s="596" t="s">
        <v>3662</v>
      </c>
      <c r="F1295" s="365"/>
      <c r="G1295" s="364"/>
      <c r="H1295" s="365"/>
      <c r="I1295" s="365"/>
      <c r="J1295" s="622"/>
      <c r="K1295" s="364" t="s">
        <v>3663</v>
      </c>
      <c r="L1295" s="364"/>
      <c r="M1295" s="590"/>
      <c r="N1295" s="622"/>
      <c r="O1295" s="583" t="s">
        <v>2174</v>
      </c>
      <c r="P1295" s="622"/>
      <c r="Q1295" s="622"/>
      <c r="R1295" s="590"/>
      <c r="S1295" s="622"/>
      <c r="T1295" s="590"/>
      <c r="U1295" s="622"/>
    </row>
    <row r="1296" spans="1:21" ht="178.5" x14ac:dyDescent="0.2">
      <c r="A1296" s="622" t="s">
        <v>3628</v>
      </c>
      <c r="B1296" s="622"/>
      <c r="C1296" s="595">
        <v>142</v>
      </c>
      <c r="D1296" s="364" t="s">
        <v>107</v>
      </c>
      <c r="E1296" s="596" t="s">
        <v>3664</v>
      </c>
      <c r="F1296" s="365"/>
      <c r="G1296" s="364"/>
      <c r="H1296" s="365"/>
      <c r="I1296" s="365"/>
      <c r="J1296" s="622"/>
      <c r="K1296" s="364" t="s">
        <v>3665</v>
      </c>
      <c r="L1296" s="364"/>
      <c r="M1296" s="590"/>
      <c r="N1296" s="622"/>
      <c r="O1296" s="599"/>
      <c r="P1296" s="622"/>
      <c r="Q1296" s="622"/>
      <c r="R1296" s="590"/>
      <c r="S1296" s="622"/>
      <c r="T1296" s="590"/>
      <c r="U1296" s="622"/>
    </row>
    <row r="1297" spans="1:21" ht="178.5" x14ac:dyDescent="0.2">
      <c r="A1297" s="622" t="s">
        <v>3628</v>
      </c>
      <c r="B1297" s="622"/>
      <c r="C1297" s="595">
        <v>142</v>
      </c>
      <c r="D1297" s="364" t="s">
        <v>107</v>
      </c>
      <c r="E1297" s="596" t="s">
        <v>3666</v>
      </c>
      <c r="F1297" s="365"/>
      <c r="G1297" s="364"/>
      <c r="H1297" s="365"/>
      <c r="I1297" s="365"/>
      <c r="J1297" s="622"/>
      <c r="K1297" s="364" t="s">
        <v>3667</v>
      </c>
      <c r="L1297" s="364"/>
      <c r="M1297" s="590"/>
      <c r="N1297" s="622"/>
      <c r="O1297" s="599"/>
      <c r="P1297" s="622"/>
      <c r="Q1297" s="622"/>
      <c r="R1297" s="590"/>
      <c r="S1297" s="622"/>
      <c r="T1297" s="590"/>
      <c r="U1297" s="622"/>
    </row>
    <row r="1298" spans="1:21" ht="178.5" x14ac:dyDescent="0.2">
      <c r="A1298" s="622" t="s">
        <v>3628</v>
      </c>
      <c r="B1298" s="622"/>
      <c r="C1298" s="595">
        <v>143</v>
      </c>
      <c r="D1298" s="364" t="s">
        <v>113</v>
      </c>
      <c r="E1298" s="596" t="s">
        <v>3668</v>
      </c>
      <c r="F1298" s="365"/>
      <c r="G1298" s="364"/>
      <c r="H1298" s="365"/>
      <c r="I1298" s="365"/>
      <c r="J1298" s="622"/>
      <c r="K1298" s="364" t="s">
        <v>3669</v>
      </c>
      <c r="L1298" s="364"/>
      <c r="M1298" s="590"/>
      <c r="N1298" s="622"/>
      <c r="O1298" s="583" t="s">
        <v>2174</v>
      </c>
      <c r="P1298" s="622"/>
      <c r="Q1298" s="622"/>
      <c r="R1298" s="590"/>
      <c r="S1298" s="622"/>
      <c r="T1298" s="590"/>
      <c r="U1298" s="622"/>
    </row>
    <row r="1299" spans="1:21" ht="178.5" x14ac:dyDescent="0.2">
      <c r="A1299" s="622" t="s">
        <v>3628</v>
      </c>
      <c r="B1299" s="622"/>
      <c r="C1299" s="595">
        <v>144</v>
      </c>
      <c r="D1299" s="364" t="s">
        <v>91</v>
      </c>
      <c r="E1299" s="596" t="s">
        <v>3670</v>
      </c>
      <c r="F1299" s="365"/>
      <c r="G1299" s="364"/>
      <c r="H1299" s="365"/>
      <c r="I1299" s="365"/>
      <c r="J1299" s="622"/>
      <c r="K1299" s="364" t="s">
        <v>3671</v>
      </c>
      <c r="L1299" s="364"/>
      <c r="M1299" s="590"/>
      <c r="N1299" s="622"/>
      <c r="O1299" s="599"/>
      <c r="P1299" s="622"/>
      <c r="Q1299" s="622"/>
      <c r="R1299" s="590"/>
      <c r="S1299" s="622"/>
      <c r="T1299" s="590"/>
      <c r="U1299" s="622"/>
    </row>
    <row r="1300" spans="1:21" ht="178.5" x14ac:dyDescent="0.2">
      <c r="A1300" s="622" t="s">
        <v>3628</v>
      </c>
      <c r="B1300" s="622"/>
      <c r="C1300" s="595">
        <v>145</v>
      </c>
      <c r="D1300" s="364" t="s">
        <v>100</v>
      </c>
      <c r="E1300" s="596" t="s">
        <v>3672</v>
      </c>
      <c r="F1300" s="365"/>
      <c r="G1300" s="364"/>
      <c r="H1300" s="365"/>
      <c r="I1300" s="365"/>
      <c r="J1300" s="622"/>
      <c r="K1300" s="364" t="s">
        <v>3669</v>
      </c>
      <c r="L1300" s="364"/>
      <c r="M1300" s="590"/>
      <c r="N1300" s="622"/>
      <c r="O1300" s="583" t="s">
        <v>2174</v>
      </c>
      <c r="P1300" s="622"/>
      <c r="Q1300" s="622"/>
      <c r="R1300" s="590"/>
      <c r="S1300" s="622"/>
      <c r="T1300" s="590"/>
      <c r="U1300" s="622"/>
    </row>
    <row r="1301" spans="1:21" ht="178.5" x14ac:dyDescent="0.2">
      <c r="A1301" s="622" t="s">
        <v>3628</v>
      </c>
      <c r="B1301" s="622"/>
      <c r="C1301" s="595">
        <v>145</v>
      </c>
      <c r="D1301" s="364" t="s">
        <v>100</v>
      </c>
      <c r="E1301" s="596" t="s">
        <v>3673</v>
      </c>
      <c r="F1301" s="365"/>
      <c r="G1301" s="364"/>
      <c r="H1301" s="365"/>
      <c r="I1301" s="365"/>
      <c r="J1301" s="622"/>
      <c r="K1301" s="364" t="s">
        <v>3674</v>
      </c>
      <c r="L1301" s="364"/>
      <c r="M1301" s="590"/>
      <c r="N1301" s="622"/>
      <c r="O1301" s="599"/>
      <c r="P1301" s="622"/>
      <c r="Q1301" s="622"/>
      <c r="R1301" s="590"/>
      <c r="S1301" s="622"/>
      <c r="T1301" s="590"/>
      <c r="U1301" s="622"/>
    </row>
    <row r="1302" spans="1:21" ht="178.5" x14ac:dyDescent="0.2">
      <c r="A1302" s="622" t="s">
        <v>3628</v>
      </c>
      <c r="B1302" s="622"/>
      <c r="C1302" s="595">
        <v>145</v>
      </c>
      <c r="D1302" s="364" t="s">
        <v>100</v>
      </c>
      <c r="E1302" s="596" t="s">
        <v>3675</v>
      </c>
      <c r="F1302" s="365"/>
      <c r="G1302" s="364"/>
      <c r="H1302" s="365"/>
      <c r="I1302" s="365"/>
      <c r="J1302" s="622"/>
      <c r="K1302" s="364" t="s">
        <v>3676</v>
      </c>
      <c r="L1302" s="364"/>
      <c r="M1302" s="590"/>
      <c r="N1302" s="622"/>
      <c r="O1302" s="599"/>
      <c r="P1302" s="622"/>
      <c r="Q1302" s="622"/>
      <c r="R1302" s="590"/>
      <c r="S1302" s="622"/>
      <c r="T1302" s="590"/>
      <c r="U1302" s="622"/>
    </row>
    <row r="1303" spans="1:21" ht="178.5" x14ac:dyDescent="0.2">
      <c r="A1303" s="622" t="s">
        <v>3628</v>
      </c>
      <c r="B1303" s="622"/>
      <c r="C1303" s="595">
        <v>145</v>
      </c>
      <c r="D1303" s="364" t="s">
        <v>100</v>
      </c>
      <c r="E1303" s="596" t="s">
        <v>3677</v>
      </c>
      <c r="F1303" s="365"/>
      <c r="G1303" s="364"/>
      <c r="H1303" s="365"/>
      <c r="I1303" s="365"/>
      <c r="J1303" s="622"/>
      <c r="K1303" s="364" t="s">
        <v>3678</v>
      </c>
      <c r="L1303" s="364"/>
      <c r="M1303" s="590"/>
      <c r="N1303" s="622"/>
      <c r="O1303" s="599" t="s">
        <v>2994</v>
      </c>
      <c r="P1303" s="622"/>
      <c r="Q1303" s="622"/>
      <c r="R1303" s="590"/>
      <c r="S1303" s="622"/>
      <c r="T1303" s="590"/>
      <c r="U1303" s="622"/>
    </row>
    <row r="1304" spans="1:21" ht="178.5" x14ac:dyDescent="0.2">
      <c r="A1304" s="622" t="s">
        <v>3628</v>
      </c>
      <c r="B1304" s="622"/>
      <c r="C1304" s="595">
        <v>145</v>
      </c>
      <c r="D1304" s="364" t="s">
        <v>100</v>
      </c>
      <c r="E1304" s="596" t="s">
        <v>3679</v>
      </c>
      <c r="F1304" s="365"/>
      <c r="G1304" s="364"/>
      <c r="H1304" s="365"/>
      <c r="I1304" s="365"/>
      <c r="J1304" s="622"/>
      <c r="K1304" s="364" t="s">
        <v>3680</v>
      </c>
      <c r="L1304" s="364"/>
      <c r="M1304" s="590"/>
      <c r="N1304" s="622"/>
      <c r="O1304" s="599"/>
      <c r="P1304" s="622"/>
      <c r="Q1304" s="622"/>
      <c r="R1304" s="590"/>
      <c r="S1304" s="622"/>
      <c r="T1304" s="590"/>
      <c r="U1304" s="622"/>
    </row>
    <row r="1305" spans="1:21" ht="178.5" x14ac:dyDescent="0.2">
      <c r="A1305" s="622" t="s">
        <v>3628</v>
      </c>
      <c r="B1305" s="622"/>
      <c r="C1305" s="595">
        <v>149</v>
      </c>
      <c r="D1305" s="364" t="s">
        <v>101</v>
      </c>
      <c r="E1305" s="596" t="s">
        <v>3681</v>
      </c>
      <c r="F1305" s="365"/>
      <c r="G1305" s="364"/>
      <c r="H1305" s="365"/>
      <c r="I1305" s="365"/>
      <c r="J1305" s="622"/>
      <c r="K1305" s="364" t="s">
        <v>3682</v>
      </c>
      <c r="L1305" s="364"/>
      <c r="M1305" s="590"/>
      <c r="N1305" s="622"/>
      <c r="O1305" s="583" t="s">
        <v>2174</v>
      </c>
      <c r="P1305" s="622"/>
      <c r="Q1305" s="622"/>
      <c r="R1305" s="590"/>
      <c r="S1305" s="622"/>
      <c r="T1305" s="590"/>
      <c r="U1305" s="622"/>
    </row>
    <row r="1306" spans="1:21" ht="409.5" x14ac:dyDescent="0.2">
      <c r="A1306" s="622" t="s">
        <v>3628</v>
      </c>
      <c r="B1306" s="622"/>
      <c r="C1306" s="595">
        <v>149</v>
      </c>
      <c r="D1306" s="364" t="s">
        <v>101</v>
      </c>
      <c r="E1306" s="596" t="s">
        <v>3683</v>
      </c>
      <c r="F1306" s="365"/>
      <c r="G1306" s="364"/>
      <c r="H1306" s="365"/>
      <c r="I1306" s="365"/>
      <c r="J1306" s="622"/>
      <c r="K1306" s="364" t="s">
        <v>3684</v>
      </c>
      <c r="L1306" s="364"/>
      <c r="M1306" s="590"/>
      <c r="N1306" s="622"/>
      <c r="O1306" s="599"/>
      <c r="P1306" s="622"/>
      <c r="Q1306" s="622"/>
      <c r="R1306" s="590"/>
      <c r="S1306" s="622"/>
      <c r="T1306" s="590"/>
      <c r="U1306" s="622"/>
    </row>
    <row r="1307" spans="1:21" ht="178.5" x14ac:dyDescent="0.2">
      <c r="A1307" s="622" t="s">
        <v>3628</v>
      </c>
      <c r="B1307" s="622"/>
      <c r="C1307" s="595">
        <v>153</v>
      </c>
      <c r="D1307" s="554" t="s">
        <v>1494</v>
      </c>
      <c r="E1307" s="596" t="s">
        <v>3683</v>
      </c>
      <c r="F1307" s="365"/>
      <c r="G1307" s="364"/>
      <c r="H1307" s="365"/>
      <c r="I1307" s="365"/>
      <c r="J1307" s="622"/>
      <c r="K1307" s="364" t="s">
        <v>3685</v>
      </c>
      <c r="L1307" s="364"/>
      <c r="M1307" s="590"/>
      <c r="N1307" s="622"/>
      <c r="O1307" s="599"/>
      <c r="P1307" s="622"/>
      <c r="Q1307" s="622"/>
      <c r="R1307" s="590"/>
      <c r="S1307" s="622"/>
      <c r="T1307" s="590"/>
      <c r="U1307" s="622"/>
    </row>
    <row r="1308" spans="1:21" ht="178.5" x14ac:dyDescent="0.2">
      <c r="A1308" s="622" t="s">
        <v>3628</v>
      </c>
      <c r="B1308" s="622"/>
      <c r="C1308" s="595">
        <v>154</v>
      </c>
      <c r="D1308" s="364" t="s">
        <v>96</v>
      </c>
      <c r="E1308" s="596" t="s">
        <v>3666</v>
      </c>
      <c r="F1308" s="365"/>
      <c r="G1308" s="364"/>
      <c r="H1308" s="365"/>
      <c r="I1308" s="365"/>
      <c r="J1308" s="622"/>
      <c r="K1308" s="364" t="s">
        <v>3686</v>
      </c>
      <c r="L1308" s="364"/>
      <c r="M1308" s="590"/>
      <c r="N1308" s="622"/>
      <c r="O1308" s="599"/>
      <c r="P1308" s="622"/>
      <c r="Q1308" s="622"/>
      <c r="R1308" s="590"/>
      <c r="S1308" s="622"/>
      <c r="T1308" s="590"/>
      <c r="U1308" s="622"/>
    </row>
    <row r="1309" spans="1:21" ht="178.5" x14ac:dyDescent="0.2">
      <c r="A1309" s="622" t="s">
        <v>3628</v>
      </c>
      <c r="B1309" s="622"/>
      <c r="C1309" s="595">
        <v>154</v>
      </c>
      <c r="D1309" s="364" t="s">
        <v>96</v>
      </c>
      <c r="E1309" s="596" t="s">
        <v>3666</v>
      </c>
      <c r="F1309" s="365"/>
      <c r="G1309" s="364"/>
      <c r="H1309" s="365"/>
      <c r="I1309" s="365"/>
      <c r="J1309" s="622"/>
      <c r="K1309" s="364" t="s">
        <v>3687</v>
      </c>
      <c r="L1309" s="364"/>
      <c r="M1309" s="590"/>
      <c r="N1309" s="622"/>
      <c r="O1309" s="599"/>
      <c r="P1309" s="622"/>
      <c r="Q1309" s="622"/>
      <c r="R1309" s="590"/>
      <c r="S1309" s="622"/>
      <c r="T1309" s="590"/>
      <c r="U1309" s="622"/>
    </row>
    <row r="1310" spans="1:21" ht="267.75" x14ac:dyDescent="0.2">
      <c r="A1310" s="622" t="s">
        <v>3628</v>
      </c>
      <c r="B1310" s="622"/>
      <c r="C1310" s="595">
        <v>157</v>
      </c>
      <c r="D1310" s="364" t="s">
        <v>97</v>
      </c>
      <c r="E1310" s="596" t="s">
        <v>3688</v>
      </c>
      <c r="F1310" s="365"/>
      <c r="G1310" s="364"/>
      <c r="H1310" s="365"/>
      <c r="I1310" s="365"/>
      <c r="J1310" s="622"/>
      <c r="K1310" s="364" t="s">
        <v>3689</v>
      </c>
      <c r="L1310" s="364"/>
      <c r="M1310" s="590"/>
      <c r="N1310" s="622"/>
      <c r="O1310" s="599"/>
      <c r="P1310" s="622"/>
      <c r="Q1310" s="622"/>
      <c r="R1310" s="590"/>
      <c r="S1310" s="622"/>
      <c r="T1310" s="590"/>
      <c r="U1310" s="622"/>
    </row>
    <row r="1311" spans="1:21" ht="242.25" x14ac:dyDescent="0.2">
      <c r="A1311" s="622" t="s">
        <v>3628</v>
      </c>
      <c r="B1311" s="622"/>
      <c r="C1311" s="595">
        <v>157</v>
      </c>
      <c r="D1311" s="364" t="s">
        <v>97</v>
      </c>
      <c r="E1311" s="596" t="s">
        <v>3690</v>
      </c>
      <c r="F1311" s="365"/>
      <c r="G1311" s="364"/>
      <c r="H1311" s="365"/>
      <c r="I1311" s="365"/>
      <c r="J1311" s="622"/>
      <c r="K1311" s="364" t="s">
        <v>3691</v>
      </c>
      <c r="L1311" s="364"/>
      <c r="M1311" s="590"/>
      <c r="N1311" s="622"/>
      <c r="O1311" s="599"/>
      <c r="P1311" s="622"/>
      <c r="Q1311" s="622"/>
      <c r="R1311" s="590"/>
      <c r="S1311" s="622"/>
      <c r="T1311" s="590"/>
      <c r="U1311" s="622"/>
    </row>
    <row r="1312" spans="1:21" ht="178.5" x14ac:dyDescent="0.2">
      <c r="A1312" s="622" t="s">
        <v>3628</v>
      </c>
      <c r="B1312" s="622"/>
      <c r="C1312" s="595"/>
      <c r="D1312" s="364" t="s">
        <v>3692</v>
      </c>
      <c r="E1312" s="596" t="s">
        <v>3693</v>
      </c>
      <c r="F1312" s="365"/>
      <c r="G1312" s="364"/>
      <c r="H1312" s="365"/>
      <c r="I1312" s="365"/>
      <c r="J1312" s="622"/>
      <c r="K1312" s="364" t="s">
        <v>3682</v>
      </c>
      <c r="L1312" s="364"/>
      <c r="M1312" s="590"/>
      <c r="N1312" s="622"/>
      <c r="O1312" s="583" t="s">
        <v>2174</v>
      </c>
      <c r="P1312" s="622"/>
      <c r="Q1312" s="622"/>
      <c r="R1312" s="590"/>
      <c r="S1312" s="622"/>
      <c r="T1312" s="590"/>
      <c r="U1312" s="622"/>
    </row>
    <row r="1313" spans="1:21" ht="178.5" x14ac:dyDescent="0.2">
      <c r="A1313" s="622" t="s">
        <v>3628</v>
      </c>
      <c r="B1313" s="622"/>
      <c r="C1313" s="595"/>
      <c r="D1313" s="364" t="s">
        <v>3692</v>
      </c>
      <c r="E1313" s="596" t="s">
        <v>3694</v>
      </c>
      <c r="F1313" s="365"/>
      <c r="G1313" s="364"/>
      <c r="H1313" s="365"/>
      <c r="I1313" s="365"/>
      <c r="J1313" s="622"/>
      <c r="K1313" s="364" t="s">
        <v>3695</v>
      </c>
      <c r="L1313" s="364"/>
      <c r="M1313" s="590"/>
      <c r="N1313" s="622"/>
      <c r="O1313" s="583" t="s">
        <v>2174</v>
      </c>
      <c r="P1313" s="622"/>
      <c r="Q1313" s="622"/>
      <c r="R1313" s="590"/>
      <c r="S1313" s="622"/>
      <c r="T1313" s="590"/>
      <c r="U1313" s="622"/>
    </row>
    <row r="1314" spans="1:21" ht="204" x14ac:dyDescent="0.2">
      <c r="A1314" s="622" t="s">
        <v>3628</v>
      </c>
      <c r="B1314" s="622"/>
      <c r="C1314" s="613">
        <v>153</v>
      </c>
      <c r="D1314" s="364" t="s">
        <v>1494</v>
      </c>
      <c r="E1314" s="596" t="s">
        <v>3683</v>
      </c>
      <c r="F1314" s="365"/>
      <c r="G1314" s="364"/>
      <c r="H1314" s="365"/>
      <c r="I1314" s="365"/>
      <c r="J1314" s="622"/>
      <c r="K1314" s="364" t="s">
        <v>3696</v>
      </c>
      <c r="L1314" s="364"/>
      <c r="M1314" s="590"/>
      <c r="N1314" s="622"/>
      <c r="O1314" s="599"/>
      <c r="P1314" s="622"/>
      <c r="Q1314" s="622"/>
      <c r="R1314" s="590"/>
      <c r="S1314" s="622"/>
      <c r="T1314" s="590"/>
      <c r="U1314" s="622"/>
    </row>
    <row r="1315" spans="1:21" ht="114.75" x14ac:dyDescent="0.2">
      <c r="A1315" s="602" t="s">
        <v>3697</v>
      </c>
      <c r="B1315" s="583"/>
      <c r="C1315" s="714">
        <v>150</v>
      </c>
      <c r="D1315" s="554" t="s">
        <v>103</v>
      </c>
      <c r="E1315" s="586" t="s">
        <v>3698</v>
      </c>
      <c r="F1315" s="583" t="s">
        <v>3339</v>
      </c>
      <c r="G1315" s="554">
        <v>0</v>
      </c>
      <c r="H1315" s="554">
        <v>0</v>
      </c>
      <c r="I1315" s="587" t="s">
        <v>426</v>
      </c>
      <c r="J1315" s="583"/>
      <c r="K1315" s="554" t="s">
        <v>3699</v>
      </c>
      <c r="L1315" s="554">
        <v>0</v>
      </c>
      <c r="M1315" s="583"/>
      <c r="N1315" s="583">
        <v>0</v>
      </c>
      <c r="O1315" s="583" t="s">
        <v>3700</v>
      </c>
      <c r="P1315" s="611">
        <v>0</v>
      </c>
      <c r="Q1315" s="583"/>
      <c r="R1315" s="611">
        <v>0</v>
      </c>
      <c r="S1315" s="583"/>
      <c r="T1315" s="611">
        <v>0</v>
      </c>
      <c r="U1315" s="583"/>
    </row>
    <row r="1316" spans="1:21" ht="140.25" x14ac:dyDescent="0.2">
      <c r="A1316" s="717" t="s">
        <v>3701</v>
      </c>
      <c r="B1316" s="583"/>
      <c r="C1316" s="718">
        <v>155</v>
      </c>
      <c r="D1316" s="554" t="s">
        <v>92</v>
      </c>
      <c r="E1316" s="719" t="s">
        <v>3702</v>
      </c>
      <c r="F1316" s="719"/>
      <c r="G1316" s="720" t="s">
        <v>803</v>
      </c>
      <c r="H1316" s="721"/>
      <c r="I1316" s="721"/>
      <c r="J1316" s="583"/>
      <c r="K1316" s="554" t="s">
        <v>3703</v>
      </c>
      <c r="L1316" s="720"/>
      <c r="M1316" s="583"/>
      <c r="N1316" s="722"/>
      <c r="O1316" s="722" t="s">
        <v>462</v>
      </c>
      <c r="P1316" s="765"/>
      <c r="Q1316" s="583"/>
      <c r="R1316" s="765"/>
      <c r="S1316" s="583"/>
      <c r="T1316" s="765"/>
      <c r="U1316" s="583"/>
    </row>
    <row r="1317" spans="1:21" ht="409.5" x14ac:dyDescent="0.2">
      <c r="A1317" s="717" t="s">
        <v>3701</v>
      </c>
      <c r="B1317" s="583"/>
      <c r="C1317" s="718">
        <v>155</v>
      </c>
      <c r="D1317" s="554" t="s">
        <v>92</v>
      </c>
      <c r="E1317" s="719" t="s">
        <v>3704</v>
      </c>
      <c r="F1317" s="719"/>
      <c r="G1317" s="720" t="s">
        <v>3705</v>
      </c>
      <c r="H1317" s="721"/>
      <c r="I1317" s="721"/>
      <c r="J1317" s="583"/>
      <c r="K1317" s="554" t="s">
        <v>3706</v>
      </c>
      <c r="L1317" s="720"/>
      <c r="M1317" s="583"/>
      <c r="N1317" s="722"/>
      <c r="O1317" s="722" t="s">
        <v>3074</v>
      </c>
      <c r="P1317" s="765"/>
      <c r="Q1317" s="583"/>
      <c r="R1317" s="765"/>
      <c r="S1317" s="583"/>
      <c r="T1317" s="765"/>
      <c r="U1317" s="583"/>
    </row>
    <row r="1318" spans="1:21" ht="153" x14ac:dyDescent="0.2">
      <c r="A1318" s="717" t="s">
        <v>3701</v>
      </c>
      <c r="B1318" s="583"/>
      <c r="C1318" s="718">
        <v>155</v>
      </c>
      <c r="D1318" s="554" t="s">
        <v>92</v>
      </c>
      <c r="E1318" s="719" t="s">
        <v>3707</v>
      </c>
      <c r="F1318" s="719"/>
      <c r="G1318" s="720" t="s">
        <v>3708</v>
      </c>
      <c r="H1318" s="721"/>
      <c r="I1318" s="721"/>
      <c r="J1318" s="583"/>
      <c r="K1318" s="554" t="s">
        <v>3709</v>
      </c>
      <c r="L1318" s="720"/>
      <c r="M1318" s="583"/>
      <c r="N1318" s="722"/>
      <c r="O1318" s="722" t="s">
        <v>3074</v>
      </c>
      <c r="P1318" s="765"/>
      <c r="Q1318" s="583"/>
      <c r="R1318" s="765"/>
      <c r="S1318" s="583"/>
      <c r="T1318" s="765"/>
      <c r="U1318" s="583"/>
    </row>
    <row r="1319" spans="1:21" ht="280.5" x14ac:dyDescent="0.2">
      <c r="A1319" s="717" t="s">
        <v>3701</v>
      </c>
      <c r="B1319" s="583"/>
      <c r="C1319" s="718">
        <v>155</v>
      </c>
      <c r="D1319" s="554" t="s">
        <v>92</v>
      </c>
      <c r="E1319" s="719" t="s">
        <v>3710</v>
      </c>
      <c r="F1319" s="719"/>
      <c r="G1319" s="720" t="s">
        <v>3711</v>
      </c>
      <c r="H1319" s="721"/>
      <c r="I1319" s="721"/>
      <c r="J1319" s="583"/>
      <c r="K1319" s="554" t="s">
        <v>3712</v>
      </c>
      <c r="L1319" s="720"/>
      <c r="M1319" s="583"/>
      <c r="N1319" s="722"/>
      <c r="O1319" s="722" t="s">
        <v>3074</v>
      </c>
      <c r="P1319" s="765"/>
      <c r="Q1319" s="583"/>
      <c r="R1319" s="765"/>
      <c r="S1319" s="583"/>
      <c r="T1319" s="765"/>
      <c r="U1319" s="583"/>
    </row>
    <row r="1320" spans="1:21" ht="204" x14ac:dyDescent="0.2">
      <c r="A1320" s="717" t="s">
        <v>3701</v>
      </c>
      <c r="B1320" s="583"/>
      <c r="C1320" s="718">
        <v>155</v>
      </c>
      <c r="D1320" s="554" t="s">
        <v>92</v>
      </c>
      <c r="E1320" s="719" t="s">
        <v>3713</v>
      </c>
      <c r="F1320" s="719"/>
      <c r="G1320" s="720" t="s">
        <v>3714</v>
      </c>
      <c r="H1320" s="721"/>
      <c r="I1320" s="721"/>
      <c r="J1320" s="583"/>
      <c r="K1320" s="554" t="s">
        <v>3715</v>
      </c>
      <c r="L1320" s="720"/>
      <c r="M1320" s="583"/>
      <c r="N1320" s="722"/>
      <c r="O1320" s="722" t="s">
        <v>3074</v>
      </c>
      <c r="P1320" s="765"/>
      <c r="Q1320" s="583"/>
      <c r="R1320" s="765"/>
      <c r="S1320" s="583"/>
      <c r="T1320" s="765"/>
      <c r="U1320" s="583"/>
    </row>
    <row r="1321" spans="1:21" ht="395.25" x14ac:dyDescent="0.2">
      <c r="A1321" s="717" t="s">
        <v>3701</v>
      </c>
      <c r="B1321" s="583"/>
      <c r="C1321" s="718">
        <v>155</v>
      </c>
      <c r="D1321" s="554" t="s">
        <v>92</v>
      </c>
      <c r="E1321" s="719" t="s">
        <v>3716</v>
      </c>
      <c r="F1321" s="719"/>
      <c r="G1321" s="720" t="s">
        <v>3717</v>
      </c>
      <c r="H1321" s="721"/>
      <c r="I1321" s="721"/>
      <c r="J1321" s="583"/>
      <c r="K1321" s="554" t="s">
        <v>3718</v>
      </c>
      <c r="L1321" s="720"/>
      <c r="M1321" s="583"/>
      <c r="N1321" s="722"/>
      <c r="O1321" s="722" t="s">
        <v>3074</v>
      </c>
      <c r="P1321" s="765"/>
      <c r="Q1321" s="583"/>
      <c r="R1321" s="765"/>
      <c r="S1321" s="583"/>
      <c r="T1321" s="765"/>
      <c r="U1321" s="583"/>
    </row>
    <row r="1322" spans="1:21" ht="140.25" x14ac:dyDescent="0.2">
      <c r="A1322" s="717" t="s">
        <v>3701</v>
      </c>
      <c r="B1322" s="583"/>
      <c r="C1322" s="718">
        <v>155</v>
      </c>
      <c r="D1322" s="554" t="s">
        <v>92</v>
      </c>
      <c r="E1322" s="719" t="s">
        <v>3719</v>
      </c>
      <c r="F1322" s="719"/>
      <c r="G1322" s="720" t="s">
        <v>3720</v>
      </c>
      <c r="H1322" s="721"/>
      <c r="I1322" s="721"/>
      <c r="J1322" s="583"/>
      <c r="K1322" s="554" t="s">
        <v>3721</v>
      </c>
      <c r="L1322" s="720"/>
      <c r="M1322" s="583"/>
      <c r="N1322" s="722"/>
      <c r="O1322" s="722" t="s">
        <v>3074</v>
      </c>
      <c r="P1322" s="765"/>
      <c r="Q1322" s="583"/>
      <c r="R1322" s="765"/>
      <c r="S1322" s="583"/>
      <c r="T1322" s="765"/>
      <c r="U1322" s="583"/>
    </row>
    <row r="1323" spans="1:21" ht="153" x14ac:dyDescent="0.2">
      <c r="A1323" s="717" t="s">
        <v>3701</v>
      </c>
      <c r="B1323" s="583"/>
      <c r="C1323" s="718">
        <v>155</v>
      </c>
      <c r="D1323" s="554" t="s">
        <v>92</v>
      </c>
      <c r="E1323" s="719" t="s">
        <v>3722</v>
      </c>
      <c r="F1323" s="719"/>
      <c r="G1323" s="720" t="s">
        <v>3723</v>
      </c>
      <c r="H1323" s="721"/>
      <c r="I1323" s="721"/>
      <c r="J1323" s="583"/>
      <c r="K1323" s="554" t="s">
        <v>3724</v>
      </c>
      <c r="L1323" s="720"/>
      <c r="M1323" s="583"/>
      <c r="N1323" s="722"/>
      <c r="O1323" s="722" t="s">
        <v>3074</v>
      </c>
      <c r="P1323" s="765"/>
      <c r="Q1323" s="583"/>
      <c r="R1323" s="765"/>
      <c r="S1323" s="583"/>
      <c r="T1323" s="765"/>
      <c r="U1323" s="583"/>
    </row>
    <row r="1324" spans="1:21" ht="178.5" x14ac:dyDescent="0.2">
      <c r="A1324" s="717" t="s">
        <v>3701</v>
      </c>
      <c r="B1324" s="583"/>
      <c r="C1324" s="714">
        <v>154</v>
      </c>
      <c r="D1324" s="554" t="s">
        <v>96</v>
      </c>
      <c r="E1324" s="719" t="s">
        <v>3725</v>
      </c>
      <c r="F1324" s="719"/>
      <c r="G1324" s="720" t="s">
        <v>3726</v>
      </c>
      <c r="H1324" s="721"/>
      <c r="I1324" s="721"/>
      <c r="J1324" s="583"/>
      <c r="K1324" s="554" t="s">
        <v>3727</v>
      </c>
      <c r="L1324" s="720"/>
      <c r="M1324" s="583"/>
      <c r="N1324" s="722"/>
      <c r="O1324" s="722" t="s">
        <v>462</v>
      </c>
      <c r="P1324" s="765"/>
      <c r="Q1324" s="583"/>
      <c r="R1324" s="765"/>
      <c r="S1324" s="583"/>
      <c r="T1324" s="765"/>
      <c r="U1324" s="583"/>
    </row>
    <row r="1325" spans="1:21" ht="165.75" x14ac:dyDescent="0.2">
      <c r="A1325" s="717" t="s">
        <v>3701</v>
      </c>
      <c r="B1325" s="583"/>
      <c r="C1325" s="714">
        <v>154</v>
      </c>
      <c r="D1325" s="554" t="s">
        <v>96</v>
      </c>
      <c r="E1325" s="719" t="s">
        <v>3728</v>
      </c>
      <c r="F1325" s="719"/>
      <c r="G1325" s="720" t="s">
        <v>3729</v>
      </c>
      <c r="H1325" s="721"/>
      <c r="I1325" s="721"/>
      <c r="J1325" s="583"/>
      <c r="K1325" s="554" t="s">
        <v>3730</v>
      </c>
      <c r="L1325" s="720"/>
      <c r="M1325" s="583"/>
      <c r="N1325" s="722"/>
      <c r="O1325" s="722" t="s">
        <v>462</v>
      </c>
      <c r="P1325" s="765"/>
      <c r="Q1325" s="583"/>
      <c r="R1325" s="765"/>
      <c r="S1325" s="583"/>
      <c r="T1325" s="765"/>
      <c r="U1325" s="583"/>
    </row>
    <row r="1326" spans="1:21" ht="153" x14ac:dyDescent="0.2">
      <c r="A1326" s="717" t="s">
        <v>3701</v>
      </c>
      <c r="B1326" s="583"/>
      <c r="C1326" s="714">
        <v>154</v>
      </c>
      <c r="D1326" s="554" t="s">
        <v>96</v>
      </c>
      <c r="E1326" s="719" t="s">
        <v>3731</v>
      </c>
      <c r="F1326" s="719"/>
      <c r="G1326" s="720" t="s">
        <v>581</v>
      </c>
      <c r="H1326" s="721"/>
      <c r="I1326" s="721"/>
      <c r="J1326" s="583"/>
      <c r="K1326" s="554" t="s">
        <v>3732</v>
      </c>
      <c r="L1326" s="720"/>
      <c r="M1326" s="583"/>
      <c r="N1326" s="722"/>
      <c r="O1326" s="722" t="s">
        <v>462</v>
      </c>
      <c r="P1326" s="765"/>
      <c r="Q1326" s="583"/>
      <c r="R1326" s="765"/>
      <c r="S1326" s="583"/>
      <c r="T1326" s="765"/>
      <c r="U1326" s="583"/>
    </row>
    <row r="1327" spans="1:21" ht="140.25" x14ac:dyDescent="0.2">
      <c r="A1327" s="717" t="s">
        <v>3701</v>
      </c>
      <c r="B1327" s="583"/>
      <c r="C1327" s="714">
        <v>154</v>
      </c>
      <c r="D1327" s="554" t="s">
        <v>96</v>
      </c>
      <c r="E1327" s="719" t="s">
        <v>3733</v>
      </c>
      <c r="F1327" s="719"/>
      <c r="G1327" s="720" t="s">
        <v>1653</v>
      </c>
      <c r="H1327" s="721"/>
      <c r="I1327" s="721"/>
      <c r="J1327" s="583"/>
      <c r="K1327" s="554" t="s">
        <v>3734</v>
      </c>
      <c r="L1327" s="720"/>
      <c r="M1327" s="583"/>
      <c r="N1327" s="722"/>
      <c r="O1327" s="722" t="s">
        <v>462</v>
      </c>
      <c r="P1327" s="765"/>
      <c r="Q1327" s="583"/>
      <c r="R1327" s="765"/>
      <c r="S1327" s="583"/>
      <c r="T1327" s="765"/>
      <c r="U1327" s="583"/>
    </row>
    <row r="1328" spans="1:21" ht="140.25" x14ac:dyDescent="0.2">
      <c r="A1328" s="717" t="s">
        <v>3701</v>
      </c>
      <c r="B1328" s="583"/>
      <c r="C1328" s="714">
        <v>154</v>
      </c>
      <c r="D1328" s="554" t="s">
        <v>96</v>
      </c>
      <c r="E1328" s="719" t="s">
        <v>3735</v>
      </c>
      <c r="F1328" s="719"/>
      <c r="G1328" s="720" t="s">
        <v>3736</v>
      </c>
      <c r="H1328" s="721"/>
      <c r="I1328" s="721"/>
      <c r="J1328" s="583"/>
      <c r="K1328" s="554" t="s">
        <v>3737</v>
      </c>
      <c r="L1328" s="720"/>
      <c r="M1328" s="583"/>
      <c r="N1328" s="722"/>
      <c r="O1328" s="722" t="s">
        <v>3074</v>
      </c>
      <c r="P1328" s="765"/>
      <c r="Q1328" s="583"/>
      <c r="R1328" s="765"/>
      <c r="S1328" s="583"/>
      <c r="T1328" s="765"/>
      <c r="U1328" s="583"/>
    </row>
    <row r="1329" spans="1:21" ht="140.25" x14ac:dyDescent="0.2">
      <c r="A1329" s="717" t="s">
        <v>3701</v>
      </c>
      <c r="B1329" s="583"/>
      <c r="C1329" s="714">
        <v>154</v>
      </c>
      <c r="D1329" s="554" t="s">
        <v>96</v>
      </c>
      <c r="E1329" s="719" t="s">
        <v>3738</v>
      </c>
      <c r="F1329" s="719"/>
      <c r="G1329" s="720" t="s">
        <v>3739</v>
      </c>
      <c r="H1329" s="721"/>
      <c r="I1329" s="721"/>
      <c r="J1329" s="583"/>
      <c r="K1329" s="554" t="s">
        <v>3740</v>
      </c>
      <c r="L1329" s="720"/>
      <c r="M1329" s="583"/>
      <c r="N1329" s="722"/>
      <c r="O1329" s="722" t="s">
        <v>3074</v>
      </c>
      <c r="P1329" s="765"/>
      <c r="Q1329" s="583"/>
      <c r="R1329" s="765"/>
      <c r="S1329" s="583"/>
      <c r="T1329" s="765"/>
      <c r="U1329" s="583"/>
    </row>
    <row r="1330" spans="1:21" ht="140.25" x14ac:dyDescent="0.2">
      <c r="A1330" s="717" t="s">
        <v>3701</v>
      </c>
      <c r="B1330" s="583"/>
      <c r="C1330" s="714">
        <v>154</v>
      </c>
      <c r="D1330" s="554" t="s">
        <v>96</v>
      </c>
      <c r="E1330" s="719" t="s">
        <v>3741</v>
      </c>
      <c r="F1330" s="719"/>
      <c r="G1330" s="720" t="s">
        <v>3742</v>
      </c>
      <c r="H1330" s="721"/>
      <c r="I1330" s="721"/>
      <c r="J1330" s="583"/>
      <c r="K1330" s="554" t="s">
        <v>3743</v>
      </c>
      <c r="L1330" s="720"/>
      <c r="M1330" s="583"/>
      <c r="N1330" s="722"/>
      <c r="O1330" s="722" t="s">
        <v>3074</v>
      </c>
      <c r="P1330" s="765"/>
      <c r="Q1330" s="583"/>
      <c r="R1330" s="765"/>
      <c r="S1330" s="583"/>
      <c r="T1330" s="765"/>
      <c r="U1330" s="583"/>
    </row>
    <row r="1331" spans="1:21" ht="140.25" x14ac:dyDescent="0.2">
      <c r="A1331" s="717" t="s">
        <v>3701</v>
      </c>
      <c r="B1331" s="583"/>
      <c r="C1331" s="714">
        <v>154</v>
      </c>
      <c r="D1331" s="554" t="s">
        <v>96</v>
      </c>
      <c r="E1331" s="719" t="s">
        <v>3744</v>
      </c>
      <c r="F1331" s="719"/>
      <c r="G1331" s="720" t="s">
        <v>3736</v>
      </c>
      <c r="H1331" s="721"/>
      <c r="I1331" s="721"/>
      <c r="J1331" s="583"/>
      <c r="K1331" s="554" t="s">
        <v>3745</v>
      </c>
      <c r="L1331" s="720"/>
      <c r="M1331" s="583"/>
      <c r="N1331" s="722"/>
      <c r="O1331" s="722" t="s">
        <v>3074</v>
      </c>
      <c r="P1331" s="765"/>
      <c r="Q1331" s="583"/>
      <c r="R1331" s="765"/>
      <c r="S1331" s="583"/>
      <c r="T1331" s="765"/>
      <c r="U1331" s="583"/>
    </row>
    <row r="1332" spans="1:21" ht="140.25" x14ac:dyDescent="0.2">
      <c r="A1332" s="717" t="s">
        <v>3701</v>
      </c>
      <c r="B1332" s="583"/>
      <c r="C1332" s="714">
        <v>154</v>
      </c>
      <c r="D1332" s="554" t="s">
        <v>96</v>
      </c>
      <c r="E1332" s="719" t="s">
        <v>3746</v>
      </c>
      <c r="F1332" s="719"/>
      <c r="G1332" s="720"/>
      <c r="H1332" s="721"/>
      <c r="I1332" s="721"/>
      <c r="J1332" s="583"/>
      <c r="K1332" s="554" t="s">
        <v>3747</v>
      </c>
      <c r="L1332" s="720"/>
      <c r="M1332" s="583"/>
      <c r="N1332" s="722"/>
      <c r="O1332" s="722" t="s">
        <v>3074</v>
      </c>
      <c r="P1332" s="765"/>
      <c r="Q1332" s="583"/>
      <c r="R1332" s="765"/>
      <c r="S1332" s="583"/>
      <c r="T1332" s="765"/>
      <c r="U1332" s="583"/>
    </row>
    <row r="1333" spans="1:21" ht="140.25" x14ac:dyDescent="0.2">
      <c r="A1333" s="717" t="s">
        <v>3701</v>
      </c>
      <c r="B1333" s="583"/>
      <c r="C1333" s="723">
        <v>999</v>
      </c>
      <c r="D1333" s="554" t="s">
        <v>3748</v>
      </c>
      <c r="E1333" s="719" t="s">
        <v>3749</v>
      </c>
      <c r="F1333" s="719"/>
      <c r="G1333" s="720"/>
      <c r="H1333" s="721"/>
      <c r="I1333" s="721"/>
      <c r="J1333" s="583"/>
      <c r="K1333" s="554" t="s">
        <v>3750</v>
      </c>
      <c r="L1333" s="720"/>
      <c r="M1333" s="583"/>
      <c r="N1333" s="722"/>
      <c r="O1333" s="722" t="s">
        <v>3074</v>
      </c>
      <c r="P1333" s="765"/>
      <c r="Q1333" s="583"/>
      <c r="R1333" s="765"/>
      <c r="S1333" s="583"/>
      <c r="T1333" s="765"/>
      <c r="U1333" s="583"/>
    </row>
    <row r="1334" spans="1:21" ht="140.25" x14ac:dyDescent="0.2">
      <c r="A1334" s="717" t="s">
        <v>3701</v>
      </c>
      <c r="B1334" s="583"/>
      <c r="C1334" s="714">
        <v>152</v>
      </c>
      <c r="D1334" s="554" t="s">
        <v>3751</v>
      </c>
      <c r="E1334" s="719" t="s">
        <v>3752</v>
      </c>
      <c r="F1334" s="719"/>
      <c r="G1334" s="720"/>
      <c r="H1334" s="721"/>
      <c r="I1334" s="721"/>
      <c r="J1334" s="583"/>
      <c r="K1334" s="554" t="s">
        <v>3753</v>
      </c>
      <c r="L1334" s="720"/>
      <c r="M1334" s="583"/>
      <c r="N1334" s="722"/>
      <c r="O1334" s="722" t="s">
        <v>3175</v>
      </c>
      <c r="P1334" s="765"/>
      <c r="Q1334" s="583"/>
      <c r="R1334" s="765"/>
      <c r="S1334" s="583"/>
      <c r="T1334" s="765"/>
      <c r="U1334" s="583"/>
    </row>
    <row r="1335" spans="1:21" ht="140.25" x14ac:dyDescent="0.2">
      <c r="A1335" s="717" t="s">
        <v>3701</v>
      </c>
      <c r="B1335" s="583"/>
      <c r="C1335" s="723">
        <v>999</v>
      </c>
      <c r="D1335" s="554" t="s">
        <v>3754</v>
      </c>
      <c r="E1335" s="719" t="s">
        <v>3755</v>
      </c>
      <c r="F1335" s="719"/>
      <c r="G1335" s="720"/>
      <c r="H1335" s="721"/>
      <c r="I1335" s="721"/>
      <c r="J1335" s="583"/>
      <c r="K1335" s="554" t="s">
        <v>3756</v>
      </c>
      <c r="L1335" s="720"/>
      <c r="M1335" s="583"/>
      <c r="N1335" s="722"/>
      <c r="O1335" s="722" t="s">
        <v>2174</v>
      </c>
      <c r="P1335" s="765"/>
      <c r="Q1335" s="583"/>
      <c r="R1335" s="765"/>
      <c r="S1335" s="583"/>
      <c r="T1335" s="765"/>
      <c r="U1335" s="583"/>
    </row>
    <row r="1336" spans="1:21" ht="140.25" x14ac:dyDescent="0.2">
      <c r="A1336" s="717" t="s">
        <v>3701</v>
      </c>
      <c r="B1336" s="583"/>
      <c r="C1336" s="714">
        <v>158</v>
      </c>
      <c r="D1336" s="554" t="s">
        <v>98</v>
      </c>
      <c r="E1336" s="719" t="s">
        <v>3757</v>
      </c>
      <c r="F1336" s="719"/>
      <c r="G1336" s="720"/>
      <c r="H1336" s="721"/>
      <c r="I1336" s="721"/>
      <c r="J1336" s="583"/>
      <c r="K1336" s="554" t="s">
        <v>3758</v>
      </c>
      <c r="L1336" s="720"/>
      <c r="M1336" s="583"/>
      <c r="N1336" s="722"/>
      <c r="O1336" s="722" t="s">
        <v>3074</v>
      </c>
      <c r="P1336" s="765"/>
      <c r="Q1336" s="583"/>
      <c r="R1336" s="765"/>
      <c r="S1336" s="583"/>
      <c r="T1336" s="765"/>
      <c r="U1336" s="583"/>
    </row>
    <row r="1337" spans="1:21" ht="409.5" x14ac:dyDescent="0.2">
      <c r="A1337" s="583" t="s">
        <v>3759</v>
      </c>
      <c r="B1337" s="583"/>
      <c r="C1337" s="714">
        <v>145</v>
      </c>
      <c r="D1337" s="554" t="s">
        <v>100</v>
      </c>
      <c r="E1337" s="586" t="s">
        <v>3760</v>
      </c>
      <c r="F1337" s="586" t="s">
        <v>353</v>
      </c>
      <c r="G1337" s="720"/>
      <c r="H1337" s="721"/>
      <c r="I1337" s="587" t="s">
        <v>426</v>
      </c>
      <c r="J1337" s="583"/>
      <c r="K1337" s="554" t="s">
        <v>3761</v>
      </c>
      <c r="L1337" s="720"/>
      <c r="M1337" s="583"/>
      <c r="N1337" s="722" t="s">
        <v>365</v>
      </c>
      <c r="O1337" s="583" t="s">
        <v>462</v>
      </c>
      <c r="P1337" s="765"/>
      <c r="Q1337" s="583"/>
      <c r="R1337" s="765">
        <v>1</v>
      </c>
      <c r="S1337" s="583"/>
      <c r="T1337" s="765" t="s">
        <v>3843</v>
      </c>
      <c r="U1337" s="583"/>
    </row>
    <row r="1338" spans="1:21" ht="140.25" x14ac:dyDescent="0.2">
      <c r="A1338" s="717" t="s">
        <v>3701</v>
      </c>
      <c r="B1338" s="583"/>
      <c r="C1338" s="714">
        <v>149</v>
      </c>
      <c r="D1338" s="554" t="s">
        <v>101</v>
      </c>
      <c r="E1338" s="719" t="s">
        <v>3762</v>
      </c>
      <c r="F1338" s="719"/>
      <c r="G1338" s="720"/>
      <c r="H1338" s="721"/>
      <c r="I1338" s="721"/>
      <c r="J1338" s="583"/>
      <c r="K1338" s="554" t="s">
        <v>3763</v>
      </c>
      <c r="L1338" s="720"/>
      <c r="M1338" s="583"/>
      <c r="N1338" s="722"/>
      <c r="O1338" s="722" t="s">
        <v>3074</v>
      </c>
      <c r="P1338" s="765"/>
      <c r="Q1338" s="583"/>
      <c r="R1338" s="765"/>
      <c r="S1338" s="583"/>
      <c r="T1338" s="765"/>
      <c r="U1338" s="583"/>
    </row>
    <row r="1339" spans="1:21" ht="140.25" x14ac:dyDescent="0.2">
      <c r="A1339" s="717" t="s">
        <v>3701</v>
      </c>
      <c r="B1339" s="583"/>
      <c r="C1339" s="714">
        <v>161</v>
      </c>
      <c r="D1339" s="554" t="s">
        <v>2808</v>
      </c>
      <c r="E1339" s="719" t="s">
        <v>3764</v>
      </c>
      <c r="F1339" s="719"/>
      <c r="G1339" s="720" t="s">
        <v>3765</v>
      </c>
      <c r="H1339" s="721"/>
      <c r="I1339" s="721"/>
      <c r="J1339" s="583"/>
      <c r="K1339" s="554" t="s">
        <v>3766</v>
      </c>
      <c r="L1339" s="720"/>
      <c r="M1339" s="583"/>
      <c r="N1339" s="722"/>
      <c r="O1339" s="722" t="s">
        <v>3074</v>
      </c>
      <c r="P1339" s="765"/>
      <c r="Q1339" s="583"/>
      <c r="R1339" s="765"/>
      <c r="S1339" s="583"/>
      <c r="T1339" s="765"/>
      <c r="U1339" s="583"/>
    </row>
    <row r="1340" spans="1:21" ht="178.5" x14ac:dyDescent="0.2">
      <c r="A1340" s="717" t="s">
        <v>3701</v>
      </c>
      <c r="B1340" s="583"/>
      <c r="C1340" s="714">
        <v>161</v>
      </c>
      <c r="D1340" s="554" t="s">
        <v>2808</v>
      </c>
      <c r="E1340" s="719" t="s">
        <v>3767</v>
      </c>
      <c r="F1340" s="719"/>
      <c r="G1340" s="720" t="s">
        <v>3765</v>
      </c>
      <c r="H1340" s="721"/>
      <c r="I1340" s="721"/>
      <c r="J1340" s="583"/>
      <c r="K1340" s="554" t="s">
        <v>3768</v>
      </c>
      <c r="L1340" s="720"/>
      <c r="M1340" s="583"/>
      <c r="N1340" s="722"/>
      <c r="O1340" s="722" t="s">
        <v>3074</v>
      </c>
      <c r="P1340" s="765"/>
      <c r="Q1340" s="583"/>
      <c r="R1340" s="765"/>
      <c r="S1340" s="583"/>
      <c r="T1340" s="765"/>
      <c r="U1340" s="583"/>
    </row>
    <row r="1341" spans="1:21" ht="267.75" x14ac:dyDescent="0.2">
      <c r="A1341" s="717" t="s">
        <v>3701</v>
      </c>
      <c r="B1341" s="583"/>
      <c r="C1341" s="714">
        <v>161</v>
      </c>
      <c r="D1341" s="554" t="s">
        <v>2808</v>
      </c>
      <c r="E1341" s="719" t="s">
        <v>3769</v>
      </c>
      <c r="F1341" s="719"/>
      <c r="G1341" s="720" t="s">
        <v>3770</v>
      </c>
      <c r="H1341" s="721"/>
      <c r="I1341" s="721"/>
      <c r="J1341" s="583"/>
      <c r="K1341" s="554" t="s">
        <v>3771</v>
      </c>
      <c r="L1341" s="720"/>
      <c r="M1341" s="583"/>
      <c r="N1341" s="722"/>
      <c r="O1341" s="722" t="s">
        <v>3074</v>
      </c>
      <c r="P1341" s="765"/>
      <c r="Q1341" s="583"/>
      <c r="R1341" s="765"/>
      <c r="S1341" s="583"/>
      <c r="T1341" s="765"/>
      <c r="U1341" s="583"/>
    </row>
    <row r="1342" spans="1:21" ht="216.75" x14ac:dyDescent="0.2">
      <c r="A1342" s="717" t="s">
        <v>3701</v>
      </c>
      <c r="B1342" s="583"/>
      <c r="C1342" s="714">
        <v>161</v>
      </c>
      <c r="D1342" s="554" t="s">
        <v>2808</v>
      </c>
      <c r="E1342" s="719" t="s">
        <v>3772</v>
      </c>
      <c r="F1342" s="719"/>
      <c r="G1342" s="720" t="s">
        <v>3773</v>
      </c>
      <c r="H1342" s="721"/>
      <c r="I1342" s="721"/>
      <c r="J1342" s="583"/>
      <c r="K1342" s="554" t="s">
        <v>3774</v>
      </c>
      <c r="L1342" s="720"/>
      <c r="M1342" s="583"/>
      <c r="N1342" s="722"/>
      <c r="O1342" s="722" t="s">
        <v>3074</v>
      </c>
      <c r="P1342" s="765"/>
      <c r="Q1342" s="583"/>
      <c r="R1342" s="765"/>
      <c r="S1342" s="583"/>
      <c r="T1342" s="765"/>
      <c r="U1342" s="583"/>
    </row>
    <row r="1343" spans="1:21" ht="140.25" x14ac:dyDescent="0.2">
      <c r="A1343" s="717" t="s">
        <v>3701</v>
      </c>
      <c r="B1343" s="583"/>
      <c r="C1343" s="714">
        <v>150</v>
      </c>
      <c r="D1343" s="554" t="s">
        <v>103</v>
      </c>
      <c r="E1343" s="719" t="s">
        <v>3775</v>
      </c>
      <c r="F1343" s="719"/>
      <c r="G1343" s="720"/>
      <c r="H1343" s="721"/>
      <c r="I1343" s="721"/>
      <c r="J1343" s="583"/>
      <c r="K1343" s="554" t="s">
        <v>3776</v>
      </c>
      <c r="L1343" s="720"/>
      <c r="M1343" s="583"/>
      <c r="N1343" s="722"/>
      <c r="O1343" s="722" t="s">
        <v>3074</v>
      </c>
      <c r="P1343" s="765"/>
      <c r="Q1343" s="583"/>
      <c r="R1343" s="765"/>
      <c r="S1343" s="583"/>
      <c r="T1343" s="765"/>
      <c r="U1343" s="583"/>
    </row>
    <row r="1344" spans="1:21" ht="140.25" x14ac:dyDescent="0.2">
      <c r="A1344" s="717" t="s">
        <v>3701</v>
      </c>
      <c r="B1344" s="583"/>
      <c r="C1344" s="714">
        <v>150</v>
      </c>
      <c r="D1344" s="554" t="s">
        <v>103</v>
      </c>
      <c r="E1344" s="719" t="s">
        <v>3777</v>
      </c>
      <c r="F1344" s="719"/>
      <c r="G1344" s="720"/>
      <c r="H1344" s="721"/>
      <c r="I1344" s="721"/>
      <c r="J1344" s="583"/>
      <c r="K1344" s="554" t="s">
        <v>3778</v>
      </c>
      <c r="L1344" s="720"/>
      <c r="M1344" s="583"/>
      <c r="N1344" s="722"/>
      <c r="O1344" s="722" t="s">
        <v>3074</v>
      </c>
      <c r="P1344" s="765"/>
      <c r="Q1344" s="583"/>
      <c r="R1344" s="765"/>
      <c r="S1344" s="583"/>
      <c r="T1344" s="765"/>
      <c r="U1344" s="583"/>
    </row>
    <row r="1345" spans="1:21" ht="140.25" x14ac:dyDescent="0.2">
      <c r="A1345" s="717" t="s">
        <v>3701</v>
      </c>
      <c r="B1345" s="583"/>
      <c r="C1345" s="714">
        <v>148</v>
      </c>
      <c r="D1345" s="554" t="s">
        <v>109</v>
      </c>
      <c r="E1345" s="719" t="s">
        <v>3779</v>
      </c>
      <c r="F1345" s="719"/>
      <c r="G1345" s="720"/>
      <c r="H1345" s="721"/>
      <c r="I1345" s="721"/>
      <c r="J1345" s="583"/>
      <c r="K1345" s="554" t="s">
        <v>3780</v>
      </c>
      <c r="L1345" s="720"/>
      <c r="M1345" s="583"/>
      <c r="N1345" s="722"/>
      <c r="O1345" s="722" t="s">
        <v>3074</v>
      </c>
      <c r="P1345" s="765"/>
      <c r="Q1345" s="583"/>
      <c r="R1345" s="765"/>
      <c r="S1345" s="583"/>
      <c r="T1345" s="765"/>
      <c r="U1345" s="583"/>
    </row>
    <row r="1346" spans="1:21" ht="216.75" x14ac:dyDescent="0.2">
      <c r="A1346" s="717" t="s">
        <v>3701</v>
      </c>
      <c r="B1346" s="583"/>
      <c r="C1346" s="714">
        <v>138</v>
      </c>
      <c r="D1346" s="554" t="s">
        <v>110</v>
      </c>
      <c r="E1346" s="719" t="s">
        <v>3781</v>
      </c>
      <c r="F1346" s="719"/>
      <c r="G1346" s="720"/>
      <c r="H1346" s="721"/>
      <c r="I1346" s="721"/>
      <c r="J1346" s="583"/>
      <c r="K1346" s="554" t="s">
        <v>3782</v>
      </c>
      <c r="L1346" s="720"/>
      <c r="M1346" s="583"/>
      <c r="N1346" s="722"/>
      <c r="O1346" s="722" t="s">
        <v>3074</v>
      </c>
      <c r="P1346" s="765"/>
      <c r="Q1346" s="583"/>
      <c r="R1346" s="765"/>
      <c r="S1346" s="583"/>
      <c r="T1346" s="765"/>
      <c r="U1346" s="583"/>
    </row>
    <row r="1347" spans="1:21" ht="267.75" x14ac:dyDescent="0.2">
      <c r="A1347" s="717" t="s">
        <v>3701</v>
      </c>
      <c r="B1347" s="583"/>
      <c r="C1347" s="714">
        <v>138</v>
      </c>
      <c r="D1347" s="554" t="s">
        <v>110</v>
      </c>
      <c r="E1347" s="719" t="s">
        <v>3783</v>
      </c>
      <c r="F1347" s="719"/>
      <c r="G1347" s="720"/>
      <c r="H1347" s="721"/>
      <c r="I1347" s="721"/>
      <c r="J1347" s="583"/>
      <c r="K1347" s="554" t="s">
        <v>3784</v>
      </c>
      <c r="L1347" s="720"/>
      <c r="M1347" s="583"/>
      <c r="N1347" s="722"/>
      <c r="O1347" s="722" t="s">
        <v>3074</v>
      </c>
      <c r="P1347" s="765"/>
      <c r="Q1347" s="583"/>
      <c r="R1347" s="765"/>
      <c r="S1347" s="583"/>
      <c r="T1347" s="765"/>
      <c r="U1347" s="583"/>
    </row>
    <row r="1348" spans="1:21" ht="76.5" x14ac:dyDescent="0.2">
      <c r="A1348" s="602" t="s">
        <v>3785</v>
      </c>
      <c r="B1348" s="583"/>
      <c r="C1348" s="714">
        <v>153</v>
      </c>
      <c r="D1348" s="554" t="s">
        <v>1494</v>
      </c>
      <c r="E1348" s="586" t="s">
        <v>3786</v>
      </c>
      <c r="F1348" s="583" t="s">
        <v>3339</v>
      </c>
      <c r="G1348" s="554" t="s">
        <v>1528</v>
      </c>
      <c r="H1348" s="721"/>
      <c r="I1348" s="587" t="s">
        <v>449</v>
      </c>
      <c r="J1348" s="583"/>
      <c r="K1348" s="554" t="s">
        <v>3787</v>
      </c>
      <c r="L1348" s="720"/>
      <c r="M1348" s="583"/>
      <c r="N1348" s="583" t="s">
        <v>365</v>
      </c>
      <c r="O1348" s="583" t="s">
        <v>3074</v>
      </c>
      <c r="P1348" s="611"/>
      <c r="Q1348" s="583"/>
      <c r="R1348" s="611">
        <v>0.27</v>
      </c>
      <c r="S1348" s="583"/>
      <c r="T1348" s="611" t="s">
        <v>3834</v>
      </c>
      <c r="U1348" s="583"/>
    </row>
    <row r="1349" spans="1:21" ht="76.5" x14ac:dyDescent="0.2">
      <c r="A1349" s="602" t="s">
        <v>3788</v>
      </c>
      <c r="B1349" s="583"/>
      <c r="C1349" s="714">
        <v>157</v>
      </c>
      <c r="D1349" s="554" t="s">
        <v>97</v>
      </c>
      <c r="E1349" s="586" t="s">
        <v>3789</v>
      </c>
      <c r="F1349" s="586" t="s">
        <v>3339</v>
      </c>
      <c r="G1349" s="554" t="s">
        <v>1859</v>
      </c>
      <c r="H1349" s="587"/>
      <c r="I1349" s="587" t="s">
        <v>426</v>
      </c>
      <c r="J1349" s="583"/>
      <c r="K1349" s="554" t="s">
        <v>3790</v>
      </c>
      <c r="L1349" s="720"/>
      <c r="M1349" s="583"/>
      <c r="N1349" s="583" t="s">
        <v>365</v>
      </c>
      <c r="O1349" s="583" t="s">
        <v>462</v>
      </c>
      <c r="P1349" s="611"/>
      <c r="Q1349" s="583"/>
      <c r="R1349" s="611">
        <v>1</v>
      </c>
      <c r="S1349" s="583"/>
      <c r="T1349" s="611" t="s">
        <v>3843</v>
      </c>
      <c r="U1349" s="583"/>
    </row>
    <row r="1350" spans="1:21" ht="89.25" x14ac:dyDescent="0.2">
      <c r="A1350" s="602" t="s">
        <v>3788</v>
      </c>
      <c r="B1350" s="583"/>
      <c r="C1350" s="714">
        <v>157</v>
      </c>
      <c r="D1350" s="554" t="s">
        <v>97</v>
      </c>
      <c r="E1350" s="586" t="s">
        <v>3791</v>
      </c>
      <c r="F1350" s="586" t="s">
        <v>3339</v>
      </c>
      <c r="G1350" s="554" t="s">
        <v>3792</v>
      </c>
      <c r="H1350" s="587"/>
      <c r="I1350" s="587" t="s">
        <v>426</v>
      </c>
      <c r="J1350" s="583"/>
      <c r="K1350" s="554" t="s">
        <v>3793</v>
      </c>
      <c r="L1350" s="720"/>
      <c r="M1350" s="583"/>
      <c r="N1350" s="583" t="s">
        <v>365</v>
      </c>
      <c r="O1350" s="583" t="s">
        <v>3231</v>
      </c>
      <c r="P1350" s="611"/>
      <c r="Q1350" s="583"/>
      <c r="R1350" s="611">
        <v>1</v>
      </c>
      <c r="S1350" s="583"/>
      <c r="T1350" s="611" t="s">
        <v>3843</v>
      </c>
      <c r="U1350" s="583"/>
    </row>
    <row r="1351" spans="1:21" ht="127.5" x14ac:dyDescent="0.2">
      <c r="A1351" s="602" t="s">
        <v>3794</v>
      </c>
      <c r="B1351" s="583"/>
      <c r="C1351" s="714">
        <v>157</v>
      </c>
      <c r="D1351" s="554" t="s">
        <v>97</v>
      </c>
      <c r="E1351" s="586" t="s">
        <v>3795</v>
      </c>
      <c r="F1351" s="586" t="s">
        <v>3339</v>
      </c>
      <c r="G1351" s="554" t="s">
        <v>3796</v>
      </c>
      <c r="H1351" s="587"/>
      <c r="I1351" s="587" t="s">
        <v>426</v>
      </c>
      <c r="J1351" s="583"/>
      <c r="K1351" s="554" t="s">
        <v>3797</v>
      </c>
      <c r="L1351" s="720"/>
      <c r="M1351" s="583"/>
      <c r="N1351" s="583" t="s">
        <v>365</v>
      </c>
      <c r="O1351" s="583" t="s">
        <v>3231</v>
      </c>
      <c r="P1351" s="611"/>
      <c r="Q1351" s="583"/>
      <c r="R1351" s="611">
        <v>1</v>
      </c>
      <c r="S1351" s="583"/>
      <c r="T1351" s="611" t="s">
        <v>3843</v>
      </c>
      <c r="U1351" s="583"/>
    </row>
    <row r="1352" spans="1:21" ht="204" x14ac:dyDescent="0.2">
      <c r="A1352" s="583" t="s">
        <v>3798</v>
      </c>
      <c r="B1352" s="583"/>
      <c r="C1352" s="714">
        <v>151</v>
      </c>
      <c r="D1352" s="554" t="s">
        <v>3799</v>
      </c>
      <c r="E1352" s="586" t="s">
        <v>3800</v>
      </c>
      <c r="F1352" s="586" t="s">
        <v>3339</v>
      </c>
      <c r="G1352" s="554"/>
      <c r="H1352" s="587" t="s">
        <v>3114</v>
      </c>
      <c r="I1352" s="587" t="s">
        <v>426</v>
      </c>
      <c r="J1352" s="583"/>
      <c r="K1352" s="554" t="s">
        <v>3801</v>
      </c>
      <c r="L1352" s="554" t="s">
        <v>3465</v>
      </c>
      <c r="M1352" s="583"/>
      <c r="N1352" s="583" t="s">
        <v>586</v>
      </c>
      <c r="O1352" s="583" t="s">
        <v>3802</v>
      </c>
      <c r="P1352" s="611" t="s">
        <v>3835</v>
      </c>
      <c r="Q1352" s="583"/>
      <c r="R1352" s="611">
        <v>15</v>
      </c>
      <c r="S1352" s="583"/>
      <c r="T1352" s="611" t="s">
        <v>3843</v>
      </c>
      <c r="U1352" s="583"/>
    </row>
    <row r="1353" spans="1:21" ht="165.75" x14ac:dyDescent="0.2">
      <c r="A1353" s="583" t="s">
        <v>3798</v>
      </c>
      <c r="B1353" s="583"/>
      <c r="C1353" s="714">
        <v>151</v>
      </c>
      <c r="D1353" s="554" t="s">
        <v>3799</v>
      </c>
      <c r="E1353" s="586" t="s">
        <v>3803</v>
      </c>
      <c r="F1353" s="586" t="s">
        <v>3339</v>
      </c>
      <c r="G1353" s="554"/>
      <c r="H1353" s="587" t="s">
        <v>3114</v>
      </c>
      <c r="I1353" s="587" t="s">
        <v>419</v>
      </c>
      <c r="J1353" s="583"/>
      <c r="K1353" s="554" t="s">
        <v>3804</v>
      </c>
      <c r="L1353" s="554" t="s">
        <v>3805</v>
      </c>
      <c r="M1353" s="583"/>
      <c r="N1353" s="583" t="s">
        <v>586</v>
      </c>
      <c r="O1353" s="583" t="s">
        <v>3802</v>
      </c>
      <c r="P1353" s="611" t="s">
        <v>4043</v>
      </c>
      <c r="Q1353" s="583"/>
      <c r="R1353" s="611">
        <v>15</v>
      </c>
      <c r="S1353" s="583"/>
      <c r="T1353" s="611" t="s">
        <v>3843</v>
      </c>
      <c r="U1353" s="583"/>
    </row>
    <row r="1354" spans="1:21" ht="267.75" x14ac:dyDescent="0.2">
      <c r="A1354" s="583" t="s">
        <v>3798</v>
      </c>
      <c r="B1354" s="583"/>
      <c r="C1354" s="714">
        <v>157</v>
      </c>
      <c r="D1354" s="554" t="s">
        <v>97</v>
      </c>
      <c r="E1354" s="586" t="s">
        <v>3806</v>
      </c>
      <c r="F1354" s="586" t="s">
        <v>3339</v>
      </c>
      <c r="G1354" s="554" t="s">
        <v>3807</v>
      </c>
      <c r="H1354" s="554" t="s">
        <v>3808</v>
      </c>
      <c r="I1354" s="587" t="s">
        <v>426</v>
      </c>
      <c r="J1354" s="583"/>
      <c r="K1354" s="554" t="s">
        <v>3809</v>
      </c>
      <c r="L1354" s="554" t="s">
        <v>3572</v>
      </c>
      <c r="M1354" s="583"/>
      <c r="N1354" s="583" t="s">
        <v>365</v>
      </c>
      <c r="O1354" s="583" t="s">
        <v>3802</v>
      </c>
      <c r="P1354" s="611"/>
      <c r="Q1354" s="583"/>
      <c r="R1354" s="611">
        <v>1</v>
      </c>
      <c r="S1354" s="583"/>
      <c r="T1354" s="611" t="s">
        <v>3843</v>
      </c>
      <c r="U1354" s="583"/>
    </row>
    <row r="1355" spans="1:21" ht="204" x14ac:dyDescent="0.2">
      <c r="A1355" s="602" t="s">
        <v>3810</v>
      </c>
      <c r="B1355" s="583"/>
      <c r="C1355" s="714">
        <v>153</v>
      </c>
      <c r="D1355" s="554" t="s">
        <v>1494</v>
      </c>
      <c r="E1355" s="586" t="s">
        <v>3811</v>
      </c>
      <c r="F1355" s="586" t="s">
        <v>3339</v>
      </c>
      <c r="G1355" s="554"/>
      <c r="H1355" s="587" t="s">
        <v>3076</v>
      </c>
      <c r="I1355" s="587" t="s">
        <v>426</v>
      </c>
      <c r="J1355" s="583"/>
      <c r="K1355" s="554" t="s">
        <v>3812</v>
      </c>
      <c r="L1355" s="583" t="s">
        <v>3465</v>
      </c>
      <c r="M1355" s="583"/>
      <c r="N1355" s="583" t="s">
        <v>365</v>
      </c>
      <c r="O1355" s="583" t="s">
        <v>3813</v>
      </c>
      <c r="P1355" s="611"/>
      <c r="Q1355" s="583"/>
      <c r="R1355" s="611">
        <v>1</v>
      </c>
      <c r="S1355" s="583"/>
      <c r="T1355" s="611" t="s">
        <v>3843</v>
      </c>
      <c r="U1355" s="583"/>
    </row>
    <row r="1356" spans="1:21" ht="409.5" x14ac:dyDescent="0.2">
      <c r="A1356" s="602" t="s">
        <v>3810</v>
      </c>
      <c r="B1356" s="583"/>
      <c r="C1356" s="714">
        <v>153</v>
      </c>
      <c r="D1356" s="554" t="s">
        <v>1494</v>
      </c>
      <c r="E1356" s="586" t="s">
        <v>3814</v>
      </c>
      <c r="F1356" s="586" t="s">
        <v>3339</v>
      </c>
      <c r="G1356" s="554" t="s">
        <v>3499</v>
      </c>
      <c r="H1356" s="587"/>
      <c r="I1356" s="587" t="s">
        <v>389</v>
      </c>
      <c r="J1356" s="583"/>
      <c r="K1356" s="554" t="s">
        <v>3815</v>
      </c>
      <c r="L1356" s="583" t="s">
        <v>3816</v>
      </c>
      <c r="M1356" s="583"/>
      <c r="N1356" s="583" t="s">
        <v>586</v>
      </c>
      <c r="O1356" s="583" t="s">
        <v>3817</v>
      </c>
      <c r="P1356" s="583" t="s">
        <v>3835</v>
      </c>
      <c r="Q1356" s="583" t="s">
        <v>4044</v>
      </c>
      <c r="R1356" s="611">
        <v>1</v>
      </c>
      <c r="S1356" s="583"/>
      <c r="T1356" s="611" t="s">
        <v>3843</v>
      </c>
      <c r="U1356" s="583" t="s">
        <v>4044</v>
      </c>
    </row>
    <row r="1357" spans="1:21" ht="229.5" x14ac:dyDescent="0.2">
      <c r="A1357" s="583" t="s">
        <v>3818</v>
      </c>
      <c r="B1357" s="583"/>
      <c r="C1357" s="714">
        <v>138</v>
      </c>
      <c r="D1357" s="554" t="s">
        <v>110</v>
      </c>
      <c r="E1357" s="586" t="s">
        <v>3819</v>
      </c>
      <c r="F1357" s="719"/>
      <c r="G1357" s="720"/>
      <c r="H1357" s="721"/>
      <c r="I1357" s="721"/>
      <c r="J1357" s="583"/>
      <c r="K1357" s="724" t="s">
        <v>3820</v>
      </c>
      <c r="L1357" s="720"/>
      <c r="M1357" s="583"/>
      <c r="N1357" s="722"/>
      <c r="O1357" s="722"/>
      <c r="P1357" s="765"/>
      <c r="Q1357" s="583"/>
      <c r="R1357" s="765"/>
      <c r="S1357" s="583"/>
      <c r="T1357" s="765"/>
      <c r="U1357" s="583"/>
    </row>
    <row r="1358" spans="1:21" ht="102" x14ac:dyDescent="0.2">
      <c r="A1358" s="602" t="s">
        <v>3821</v>
      </c>
      <c r="B1358" s="583"/>
      <c r="C1358" s="714">
        <v>157</v>
      </c>
      <c r="D1358" s="554" t="s">
        <v>97</v>
      </c>
      <c r="E1358" s="586" t="s">
        <v>3822</v>
      </c>
      <c r="F1358" s="719"/>
      <c r="G1358" s="720"/>
      <c r="H1358" s="721"/>
      <c r="I1358" s="721"/>
      <c r="J1358" s="583"/>
      <c r="K1358" s="554" t="s">
        <v>3823</v>
      </c>
      <c r="L1358" s="720"/>
      <c r="M1358" s="583"/>
      <c r="N1358" s="722"/>
      <c r="O1358" s="722"/>
      <c r="P1358" s="765"/>
      <c r="Q1358" s="583"/>
      <c r="R1358" s="765"/>
      <c r="S1358" s="583"/>
      <c r="T1358" s="765"/>
      <c r="U1358" s="583"/>
    </row>
    <row r="1359" spans="1:21" ht="102" x14ac:dyDescent="0.2">
      <c r="A1359" s="602" t="s">
        <v>3821</v>
      </c>
      <c r="B1359" s="583"/>
      <c r="C1359" s="714">
        <v>158</v>
      </c>
      <c r="D1359" s="554" t="s">
        <v>98</v>
      </c>
      <c r="E1359" s="586" t="s">
        <v>3824</v>
      </c>
      <c r="F1359" s="719"/>
      <c r="G1359" s="720"/>
      <c r="H1359" s="721"/>
      <c r="I1359" s="721"/>
      <c r="J1359" s="583"/>
      <c r="K1359" s="554" t="s">
        <v>3825</v>
      </c>
      <c r="L1359" s="720"/>
      <c r="M1359" s="583"/>
      <c r="N1359" s="722"/>
      <c r="O1359" s="722"/>
      <c r="P1359" s="765"/>
      <c r="Q1359" s="583"/>
      <c r="R1359" s="765"/>
      <c r="S1359" s="583"/>
      <c r="T1359" s="765"/>
      <c r="U1359" s="583"/>
    </row>
    <row r="1360" spans="1:21" ht="114.75" x14ac:dyDescent="0.2">
      <c r="A1360" s="602" t="s">
        <v>3826</v>
      </c>
      <c r="B1360" s="583"/>
      <c r="C1360" s="723">
        <v>999</v>
      </c>
      <c r="D1360" s="720" t="s">
        <v>3827</v>
      </c>
      <c r="E1360" s="719"/>
      <c r="F1360" s="719"/>
      <c r="G1360" s="720"/>
      <c r="H1360" s="721"/>
      <c r="I1360" s="721"/>
      <c r="J1360" s="583"/>
      <c r="K1360" s="720"/>
      <c r="L1360" s="720"/>
      <c r="M1360" s="583"/>
      <c r="N1360" s="722"/>
      <c r="O1360" s="722"/>
      <c r="P1360" s="765"/>
      <c r="Q1360" s="583"/>
      <c r="R1360" s="765"/>
      <c r="S1360" s="583"/>
      <c r="T1360" s="765"/>
      <c r="U1360" s="583"/>
    </row>
  </sheetData>
  <sheetProtection sheet="1" objects="1" scenarios="1"/>
  <autoFilter ref="A1:U1360" xr:uid="{38EE86D6-772B-406B-BE11-32A5A7FCBE4D}"/>
  <dataValidations disablePrompts="1" count="1">
    <dataValidation type="list" allowBlank="1" showInputMessage="1" showErrorMessage="1" errorTitle="Code bestaat niet" error="Als je een nieuwe code wilt laten aanmaken vul de niewe code met omschrijving in de kolom &quot;Maatregelnr&quot; in" promptTitle="Uitleg" prompt="Klik op pijltje om code te kiezen._x000a_Voor uitleg van de code zie tabblad &quot;code tabel&quot;" sqref="I1145" xr:uid="{9D52000D-6593-4C80-A5DE-CF7EECA2D4CF}">
      <mc:AlternateContent xmlns:x12ac="http://schemas.microsoft.com/office/spreadsheetml/2011/1/ac" xmlns:mc="http://schemas.openxmlformats.org/markup-compatibility/2006">
        <mc:Choice Requires="x12ac">
          <x12ac:list>A,Aa,Ab,Ad,B,Bg,Bi,Bk,Bm,Br,Bv,C,Ch,Db,Dv,Eb,Ex,Go,Gm,Gp,Gw,H,Hh,Hi,I,K,Kk,Kr,Kv,M,Mo,Nd,O,Om,Oo,Op,Ow,Oz,P,R,S,Sg,Sk,Sn,Tb,Tm,Tr,U,V,Vh,Vp,Vw,"nieuwe code zet in kolom ""maatregelnr"""</x12ac:list>
        </mc:Choice>
        <mc:Fallback>
          <formula1>"A,Aa,Ab,Ad,B,Bg,Bi,Bk,Bm,Br,Bv,C,Ch,Db,Dv,Eb,Ex,Go,Gm,Gp,Gw,H,Hh,Hi,I,K,Kk,Kr,Kv,M,Mo,Nd,O,Om,Oo,Op,Ow,Oz,P,R,S,Sg,Sk,Sn,Tb,Tm,Tr,U,V,Vh,Vp,Vw,nieuwe code zet in kolom ""maatregelnr"""</formula1>
        </mc:Fallback>
      </mc:AlternateContent>
    </dataValidation>
  </dataValidations>
  <pageMargins left="0.11811023622047245" right="0.11811023622047245" top="0.15748031496062992" bottom="0.15748031496062992" header="0.31496062992125984" footer="0.31496062992125984"/>
  <pageSetup paperSize="9" scale="75"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L_Word" ma:contentTypeID="0x010100AFE9EB2BDEAF554BAA044162362F5A500097733A7A9975D44189963422AC5C4F03000D511F18B4475B428C967F86A72ED8CC" ma:contentTypeVersion="0" ma:contentTypeDescription="Een nieuw document maken." ma:contentTypeScope="" ma:versionID="a34711796628783d50d00c6128fcd9db">
  <xsd:schema xmlns:xsd="http://www.w3.org/2001/XMLSchema" xmlns:xs="http://www.w3.org/2001/XMLSchema" xmlns:p="http://schemas.microsoft.com/office/2006/metadata/properties" xmlns:ns1="30bf72f1-eaca-4820-ba1f-387fc070811c" xmlns:ns2="fcb750c8-6e58-4552-b70f-9122fa8e6f22" xmlns:ns4="b0d25f5f-3455-43ab-a53f-132be5aea04d" xmlns:ns5="039c384a-294c-46eb-bf29-17daaeb74222" xmlns:ns6="698ae1af-a359-4a58-ab7b-443aa3d905f7" xmlns:ns7="65775081-4821-478b-a75a-bb24d398bc4d" xmlns:ns8="b9d520db-2baa-40e7-873d-d8e5f8b095d4" targetNamespace="http://schemas.microsoft.com/office/2006/metadata/properties" ma:root="true" ma:fieldsID="37e25f9ed920330201631847f2dab30d" ns1:_="" ns2:_="" ns4:_="" ns5:_="" ns6:_="" ns7:_="" ns8:_="">
    <xsd:import namespace="30bf72f1-eaca-4820-ba1f-387fc070811c"/>
    <xsd:import namespace="fcb750c8-6e58-4552-b70f-9122fa8e6f22"/>
    <xsd:import namespace="b0d25f5f-3455-43ab-a53f-132be5aea04d"/>
    <xsd:import namespace="039c384a-294c-46eb-bf29-17daaeb74222"/>
    <xsd:import namespace="698ae1af-a359-4a58-ab7b-443aa3d905f7"/>
    <xsd:import namespace="65775081-4821-478b-a75a-bb24d398bc4d"/>
    <xsd:import namespace="b9d520db-2baa-40e7-873d-d8e5f8b095d4"/>
    <xsd:element name="properties">
      <xsd:complexType>
        <xsd:sequence>
          <xsd:element name="documentManagement">
            <xsd:complexType>
              <xsd:all>
                <xsd:element ref="ns1:CSG_SEP1" minOccurs="0"/>
                <xsd:element ref="ns2:PRL_DocumentNummer" minOccurs="0"/>
                <xsd:element ref="ns2:PRL_DossierNummer" minOccurs="0"/>
                <xsd:element ref="ns2:PRL_Documentsoort"/>
                <xsd:element ref="ns2:PRL_Vertrouwelijkheid" minOccurs="0"/>
                <xsd:element ref="ns2:PRL_DocumentRichting" minOccurs="0"/>
                <xsd:element ref="ns2:PRL_Medewerker" minOccurs="0"/>
                <xsd:element ref="ns4:PRL_DossierTitle" minOccurs="0"/>
                <xsd:element ref="ns1:CSG_Ontvangstdatum" minOccurs="0"/>
                <xsd:element ref="ns1:PRL_DOC_Verzenddatum" minOccurs="0"/>
                <xsd:element ref="ns1:PRL_DOC_Eigenarchiefactie" minOccurs="0"/>
                <xsd:element ref="ns5:CSG_ZAK_Archiefnominatie" minOccurs="0"/>
                <xsd:element ref="ns1:PRL_DOS_Archiefactietermijn" minOccurs="0"/>
                <xsd:element ref="ns2:PRL_Vernietigingsdatum" minOccurs="0"/>
                <xsd:element ref="ns1:CSG_DocumentSetNr" minOccurs="0"/>
                <xsd:element ref="ns1:CSG_HoofdDocumentNr" minOccurs="0"/>
                <xsd:element ref="ns1:CSG_SEP2" minOccurs="0"/>
                <xsd:element ref="ns6:PRL_NAWNaam" minOccurs="0"/>
                <xsd:element ref="ns6:PRL_NAWCorrespondentieAdres" minOccurs="0"/>
                <xsd:element ref="ns6:PRL_NAWCorrespondentieNr" minOccurs="0"/>
                <xsd:element ref="ns6:PRL_NAWCorrespondentiePostcode" minOccurs="0"/>
                <xsd:element ref="ns6:PRL_NAWCorrespondentieWoonplaats" minOccurs="0"/>
                <xsd:element ref="ns7:CSG_NAWLand" minOccurs="0"/>
                <xsd:element ref="ns6:PRL_Telefoon" minOccurs="0"/>
                <xsd:element ref="ns1:PRL_Emailadresnaw" minOccurs="0"/>
                <xsd:element ref="ns8:CSG_NAWID" minOccurs="0"/>
                <xsd:element ref="ns1:CSG_SEP3" minOccurs="0"/>
                <xsd:element ref="ns2:_dlc_DocIdUrl" minOccurs="0"/>
                <xsd:element ref="ns2:PRL_Bvmapnummer" minOccurs="0"/>
                <xsd:element ref="ns1:PRL_Besluit" minOccurs="0"/>
                <xsd:element ref="ns2:_dlc_DocId" minOccurs="0"/>
                <xsd:element ref="ns2:_dlc_DocIdPersistId" minOccurs="0"/>
                <xsd:element ref="ns2:PRL_SoortBesluitvorming" minOccurs="0"/>
                <xsd:element ref="ns2:PRL_Portefeuillehouder" minOccurs="0"/>
                <xsd:element ref="ns8:PRL_DocumentBron" minOccurs="0"/>
                <xsd:element ref="ns2:PRL_DossierLijst" minOccurs="0"/>
                <xsd:element ref="ns2:PRL_DossierCluster" minOccurs="0"/>
                <xsd:element ref="ns1:PRL_DOS_Verantwor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bf72f1-eaca-4820-ba1f-387fc070811c" elementFormDefault="qualified">
    <xsd:import namespace="http://schemas.microsoft.com/office/2006/documentManagement/types"/>
    <xsd:import namespace="http://schemas.microsoft.com/office/infopath/2007/PartnerControls"/>
    <xsd:element name="CSG_SEP1" ma:index="0" nillable="true" ma:displayName="CSG_SEP1" ma:internalName="CSG_SEP1">
      <xsd:simpleType>
        <xsd:restriction base="dms:Text">
          <xsd:maxLength value="255"/>
        </xsd:restriction>
      </xsd:simpleType>
    </xsd:element>
    <xsd:element name="CSG_Ontvangstdatum" ma:index="10" nillable="true" ma:displayName="Ontvangstdatum" ma:format="DateOnly" ma:internalName="CSG_Ontvangstdatum" ma:readOnly="false">
      <xsd:simpleType>
        <xsd:restriction base="dms:DateTime"/>
      </xsd:simpleType>
    </xsd:element>
    <xsd:element name="PRL_DOC_Verzenddatum" ma:index="11" nillable="true" ma:displayName="Verzenddatum" ma:format="DateOnly" ma:internalName="PRL_DOC_Verzenddatum" ma:readOnly="false">
      <xsd:simpleType>
        <xsd:restriction base="dms:DateTime"/>
      </xsd:simpleType>
    </xsd:element>
    <xsd:element name="PRL_DOC_Eigenarchiefactie" ma:index="12" nillable="true" ma:displayName="Eigen archiefactie" ma:default="0" ma:internalName="PRL_DOC_Eigenarchiefactie" ma:readOnly="false">
      <xsd:simpleType>
        <xsd:restriction base="dms:Boolean"/>
      </xsd:simpleType>
    </xsd:element>
    <xsd:element name="PRL_DOS_Archiefactietermijn" ma:index="14" nillable="true" ma:displayName="Archiefactietermijn" ma:decimals="0" ma:internalName="PRL_DOS_Archiefactietermijn" ma:percentage="FALSE">
      <xsd:simpleType>
        <xsd:restriction base="dms:Number">
          <xsd:maxInclusive value="9999"/>
          <xsd:minInclusive value="0"/>
        </xsd:restriction>
      </xsd:simpleType>
    </xsd:element>
    <xsd:element name="CSG_DocumentSetNr" ma:index="16" nillable="true" ma:displayName="DocumentSetNr" ma:internalName="CSG_DocumentSetNr">
      <xsd:simpleType>
        <xsd:restriction base="dms:Text">
          <xsd:maxLength value="255"/>
        </xsd:restriction>
      </xsd:simpleType>
    </xsd:element>
    <xsd:element name="CSG_HoofdDocumentNr" ma:index="17" nillable="true" ma:displayName="HoofdDocumentNr" ma:internalName="CSG_HoofdDocumentNr">
      <xsd:simpleType>
        <xsd:restriction base="dms:Text">
          <xsd:maxLength value="255"/>
        </xsd:restriction>
      </xsd:simpleType>
    </xsd:element>
    <xsd:element name="CSG_SEP2" ma:index="20" nillable="true" ma:displayName="CSG_SEP2" ma:internalName="CSG_SEP2">
      <xsd:simpleType>
        <xsd:restriction base="dms:Text">
          <xsd:maxLength value="255"/>
        </xsd:restriction>
      </xsd:simpleType>
    </xsd:element>
    <xsd:element name="PRL_Emailadresnaw" ma:index="28" nillable="true" ma:displayName="E-mailadres (NAW)" ma:internalName="PRL_Emailadresnaw" ma:readOnly="false">
      <xsd:simpleType>
        <xsd:restriction base="dms:Text">
          <xsd:maxLength value="255"/>
        </xsd:restriction>
      </xsd:simpleType>
    </xsd:element>
    <xsd:element name="CSG_SEP3" ma:index="30" nillable="true" ma:displayName="CSG_SEP3" ma:hidden="true" ma:internalName="CSG_SEP3" ma:readOnly="false">
      <xsd:simpleType>
        <xsd:restriction base="dms:Text">
          <xsd:maxLength value="255"/>
        </xsd:restriction>
      </xsd:simpleType>
    </xsd:element>
    <xsd:element name="PRL_Besluit" ma:index="33" nillable="true" ma:displayName="Besluit" ma:default="Selecteer..." ma:format="Dropdown" ma:hidden="true" ma:internalName="PRL_Besluit" ma:readOnly="false">
      <xsd:simpleType>
        <xsd:restriction base="dms:Choice">
          <xsd:enumeration value="Selecteer..."/>
          <xsd:enumeration value="Aangehouden"/>
          <xsd:enumeration value="Afvoeren"/>
          <xsd:enumeration value="Conform"/>
          <xsd:enumeration value="Conform met aanpassingen"/>
          <xsd:enumeration value="Niet akkoord"/>
          <xsd:enumeration value="Niet behandeld"/>
          <xsd:enumeration value="PH gemachtigd"/>
          <xsd:enumeration value="Voor kennisgeving aangenomen"/>
        </xsd:restriction>
      </xsd:simpleType>
    </xsd:element>
    <xsd:element name="PRL_DOS_Verantworg" ma:index="47" nillable="true" ma:displayName="Verantwoordelijk orgaan" ma:list="UserInfo" ma:SearchPeopleOnly="false" ma:SharePointGroup="0" ma:internalName="PRL_DOS_Verantwor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cb750c8-6e58-4552-b70f-9122fa8e6f22" elementFormDefault="qualified">
    <xsd:import namespace="http://schemas.microsoft.com/office/2006/documentManagement/types"/>
    <xsd:import namespace="http://schemas.microsoft.com/office/infopath/2007/PartnerControls"/>
    <xsd:element name="PRL_DocumentNummer" ma:index="1" nillable="true" ma:displayName="Documentnummer" ma:internalName="PRL_DocumentNummer" ma:readOnly="false">
      <xsd:simpleType>
        <xsd:restriction base="dms:Text">
          <xsd:maxLength value="255"/>
        </xsd:restriction>
      </xsd:simpleType>
    </xsd:element>
    <xsd:element name="PRL_DossierNummer" ma:index="2" nillable="true" ma:displayName="Dossiernummer" ma:internalName="PRL_DossierNummer" ma:readOnly="false">
      <xsd:simpleType>
        <xsd:restriction base="dms:Text">
          <xsd:maxLength value="255"/>
        </xsd:restriction>
      </xsd:simpleType>
    </xsd:element>
    <xsd:element name="PRL_Documentsoort" ma:index="4" ma:displayName="Documentsoort" ma:format="Dropdown" ma:internalName="PRL_Documentsoort" ma:readOnly="false">
      <xsd:simpleType>
        <xsd:restriction base="dms:Choice">
          <xsd:enumeration value="Annotatie"/>
          <xsd:enumeration value="CdK machtiging"/>
          <xsd:enumeration value="DT besluit"/>
          <xsd:enumeration value="DT nota"/>
          <xsd:enumeration value="Evaluatie(formulier)"/>
          <xsd:enumeration value="GS besluit"/>
          <xsd:enumeration value="GS brief"/>
          <xsd:enumeration value="GS nota"/>
          <xsd:enumeration value="GS omslag"/>
          <xsd:enumeration value="Informatie"/>
          <xsd:enumeration value="Interne memo / notitie"/>
          <xsd:enumeration value="Interne nota"/>
          <xsd:enumeration value="Mededeling portefeuillehouder"/>
          <xsd:enumeration value="Moties, toezeggingen, aanbevelingen PS"/>
          <xsd:enumeration value="Opdracht(formulering)"/>
          <xsd:enumeration value="Overzicht/lijst"/>
          <xsd:enumeration value="Persbericht"/>
          <xsd:enumeration value="Plan"/>
          <xsd:enumeration value="Presentatie"/>
          <xsd:enumeration value="PS brief"/>
          <xsd:enumeration value="PS Informerend stuk"/>
          <xsd:enumeration value="PS Sonderend stuk"/>
          <xsd:enumeration value="PS Statenbesluit"/>
          <xsd:enumeration value="PS Statenvoorstel"/>
          <xsd:enumeration value="Publicatie"/>
          <xsd:enumeration value="Rapport/Rapportage"/>
          <xsd:enumeration value="RO nota"/>
          <xsd:enumeration value="Uitvoerings- en beleidskader"/>
          <xsd:enumeration value="Verslag"/>
          <xsd:enumeration value="Wensen en bedenkingen PS"/>
        </xsd:restriction>
      </xsd:simpleType>
    </xsd:element>
    <xsd:element name="PRL_Vertrouwelijkheid" ma:index="6" nillable="true" ma:displayName="Vertrouwelijkheid" ma:format="Dropdown" ma:internalName="PRL_Vertrouwelijkheid" ma:readOnly="false">
      <xsd:simpleType>
        <xsd:restriction base="dms:Choice">
          <xsd:enumeration value="Bedrijfsvertrouwelijk"/>
          <xsd:enumeration value="Geheim"/>
          <xsd:enumeration value="Openbaar"/>
          <xsd:enumeration value="Vertrouwelijk"/>
        </xsd:restriction>
      </xsd:simpleType>
    </xsd:element>
    <xsd:element name="PRL_DocumentRichting" ma:index="7" nillable="true" ma:displayName="Documentrichting" ma:format="Dropdown" ma:internalName="PRL_DocumentRichting" ma:readOnly="false">
      <xsd:simpleType>
        <xsd:restriction base="dms:Choice">
          <xsd:enumeration value="Inkomend"/>
          <xsd:enumeration value="Intern"/>
          <xsd:enumeration value="Uitgaand"/>
        </xsd:restriction>
      </xsd:simpleType>
    </xsd:element>
    <xsd:element name="PRL_Medewerker" ma:index="8" nillable="true" ma:displayName="Medewerker registratie" ma:list="UserInfo" ma:SharePointGroup="0" ma:internalName="PRL_Medewerk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L_Vernietigingsdatum" ma:index="15" nillable="true" ma:displayName="Archiefactiedatum" ma:format="DateOnly" ma:internalName="PRL_Vernietigingsdatum">
      <xsd:simpleType>
        <xsd:restriction base="dms:DateTime"/>
      </xsd:simpleType>
    </xsd:element>
    <xsd:element name="_dlc_DocIdUrl" ma:index="31"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RL_Bvmapnummer" ma:index="32" nillable="true" ma:displayName="BV-mapnummer" ma:hidden="true" ma:internalName="PRL_Bvmapnummer" ma:readOnly="false">
      <xsd:simpleType>
        <xsd:restriction base="dms:Text">
          <xsd:maxLength value="255"/>
        </xsd:restriction>
      </xsd:simpleType>
    </xsd:element>
    <xsd:element name="_dlc_DocId" ma:index="37" nillable="true" ma:displayName="Waarde van de document-id" ma:description="De waarde van de document-id die aan dit item is toegewezen." ma:internalName="_dlc_DocId" ma:readOnly="true">
      <xsd:simpleType>
        <xsd:restriction base="dms:Text"/>
      </xsd:simpleType>
    </xsd:element>
    <xsd:element name="_dlc_DocIdPersistId" ma:index="39" nillable="true" ma:displayName="Id blijven behouden" ma:description="Id behouden tijdens toevoegen." ma:hidden="true" ma:internalName="_dlc_DocIdPersistId" ma:readOnly="true">
      <xsd:simpleType>
        <xsd:restriction base="dms:Boolean"/>
      </xsd:simpleType>
    </xsd:element>
    <xsd:element name="PRL_SoortBesluitvorming" ma:index="41" nillable="true" ma:displayName="Soort besluitvormingsmap" ma:default="" ma:format="Dropdown" ma:internalName="PRL_SoortBesluitvorming">
      <xsd:simpleType>
        <xsd:restriction base="dms:Choice">
          <xsd:enumeration value="DT"/>
          <xsd:enumeration value="GS-A"/>
          <xsd:enumeration value="GS-B"/>
          <xsd:enumeration value="GS-Vertrouwelijk"/>
          <xsd:enumeration value="Mandaat"/>
          <xsd:enumeration value="RO"/>
        </xsd:restriction>
      </xsd:simpleType>
    </xsd:element>
    <xsd:element name="PRL_Portefeuillehouder" ma:index="43" nillable="true" ma:displayName="Portefeuillehouder" ma:list="UserInfo" ma:SharePointGroup="0" ma:internalName="PRL_Portefeuillehoud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L_DossierLijst" ma:index="45" nillable="true" ma:displayName="Dossierlijst" ma:default="Dossier" ma:hidden="true" ma:internalName="PRL_DossierLijst" ma:readOnly="false">
      <xsd:simpleType>
        <xsd:restriction base="dms:Text">
          <xsd:maxLength value="255"/>
        </xsd:restriction>
      </xsd:simpleType>
    </xsd:element>
    <xsd:element name="PRL_DossierCluster" ma:index="46" nillable="true" ma:displayName="Organisatieonderdeel" ma:default="Selecteer..." ma:format="Dropdown" ma:internalName="PRL_DossierCluster">
      <xsd:simpleType>
        <xsd:restriction base="dms:Choice">
          <xsd:enumeration value="Selecteer..."/>
          <xsd:enumeration value="Cluster Algehele Juridische Zaken"/>
          <xsd:enumeration value="Cluster Concern"/>
          <xsd:enumeration value="Cluster Cultuur"/>
          <xsd:enumeration value="Cluster Directie"/>
          <xsd:enumeration value="Cluster Economie en Innovatie"/>
          <xsd:enumeration value="Cluster EuregioMaasRijn"/>
          <xsd:enumeration value="Cluster Facilitaire Dienstverlening"/>
          <xsd:enumeration value="Cluster Financiën"/>
          <xsd:enumeration value="Cluster Grond en Vastgoed"/>
          <xsd:enumeration value="Cluster Inkoop en Aanbesteding"/>
          <xsd:enumeration value="Cluster Mobiliteit"/>
          <xsd:enumeration value="Cluster Natuur en Water"/>
          <xsd:enumeration value="Cluster Organisatie en Informatie"/>
          <xsd:enumeration value="Cluster Personeel en Organisatie"/>
          <xsd:enumeration value="Cluster Plattelandsontwikkeling"/>
          <xsd:enumeration value="Cluster Programma en Projecten"/>
          <xsd:enumeration value="Cluster Ruimte"/>
          <xsd:enumeration value="Cluster Secretariële en Administratieve ondersteuning"/>
          <xsd:enumeration value="Cluster Strategie en Communicatie"/>
          <xsd:enumeration value="Cluster Subsidies"/>
          <xsd:enumeration value="Cluster Vergunningen, Toezicht en Handhaving"/>
          <xsd:enumeration value="Cluster Wegaanleg"/>
          <xsd:enumeration value="Cluster Wegbeheer"/>
          <xsd:enumeration value="Cluster Wonen en Leefomgeving"/>
          <xsd:enumeration value="Kabinet"/>
          <xsd:enumeration value="Ondernemingsraad"/>
          <xsd:enumeration value="Provinciale staten"/>
          <xsd:enumeration value="RUD-Zuid Limburg"/>
        </xsd:restriction>
      </xsd:simpleType>
    </xsd:element>
  </xsd:schema>
  <xsd:schema xmlns:xsd="http://www.w3.org/2001/XMLSchema" xmlns:xs="http://www.w3.org/2001/XMLSchema" xmlns:dms="http://schemas.microsoft.com/office/2006/documentManagement/types" xmlns:pc="http://schemas.microsoft.com/office/infopath/2007/PartnerControls" targetNamespace="b0d25f5f-3455-43ab-a53f-132be5aea04d" elementFormDefault="qualified">
    <xsd:import namespace="http://schemas.microsoft.com/office/2006/documentManagement/types"/>
    <xsd:import namespace="http://schemas.microsoft.com/office/infopath/2007/PartnerControls"/>
    <xsd:element name="PRL_DossierTitle" ma:index="9" nillable="true" ma:displayName="Dossiertitel" ma:internalName="PRL_Dossier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9c384a-294c-46eb-bf29-17daaeb74222" elementFormDefault="qualified">
    <xsd:import namespace="http://schemas.microsoft.com/office/2006/documentManagement/types"/>
    <xsd:import namespace="http://schemas.microsoft.com/office/infopath/2007/PartnerControls"/>
    <xsd:element name="CSG_ZAK_Archiefnominatie" ma:index="13" nillable="true" ma:displayName="Archiefnominatie" ma:format="Dropdown" ma:internalName="CSG_ZAK_Archiefnominatie">
      <xsd:simpleType>
        <xsd:restriction base="dms:Choice">
          <xsd:enumeration value="Blijvend bewaren"/>
          <xsd:enumeration value="Vernietigen"/>
        </xsd:restriction>
      </xsd:simpleType>
    </xsd:element>
  </xsd:schema>
  <xsd:schema xmlns:xsd="http://www.w3.org/2001/XMLSchema" xmlns:xs="http://www.w3.org/2001/XMLSchema" xmlns:dms="http://schemas.microsoft.com/office/2006/documentManagement/types" xmlns:pc="http://schemas.microsoft.com/office/infopath/2007/PartnerControls" targetNamespace="698ae1af-a359-4a58-ab7b-443aa3d905f7" elementFormDefault="qualified">
    <xsd:import namespace="http://schemas.microsoft.com/office/2006/documentManagement/types"/>
    <xsd:import namespace="http://schemas.microsoft.com/office/infopath/2007/PartnerControls"/>
    <xsd:element name="PRL_NAWNaam" ma:index="21" nillable="true" ma:displayName="Volledigenaam" ma:internalName="PRL_NAWNaam" ma:readOnly="false">
      <xsd:simpleType>
        <xsd:restriction base="dms:Text">
          <xsd:maxLength value="255"/>
        </xsd:restriction>
      </xsd:simpleType>
    </xsd:element>
    <xsd:element name="PRL_NAWCorrespondentieAdres" ma:index="22" nillable="true" ma:displayName="Straatnaam" ma:internalName="PRL_NAWCorrespondentieAdres" ma:readOnly="false">
      <xsd:simpleType>
        <xsd:restriction base="dms:Text">
          <xsd:maxLength value="255"/>
        </xsd:restriction>
      </xsd:simpleType>
    </xsd:element>
    <xsd:element name="PRL_NAWCorrespondentieNr" ma:index="23" nillable="true" ma:displayName="Huisnummer" ma:internalName="PRL_NAWCorrespondentieNr">
      <xsd:simpleType>
        <xsd:restriction base="dms:Text">
          <xsd:maxLength value="255"/>
        </xsd:restriction>
      </xsd:simpleType>
    </xsd:element>
    <xsd:element name="PRL_NAWCorrespondentiePostcode" ma:index="24" nillable="true" ma:displayName="Postcode NAW" ma:internalName="PRL_NAWCorrespondentiePostcode" ma:readOnly="false">
      <xsd:simpleType>
        <xsd:restriction base="dms:Text">
          <xsd:maxLength value="255"/>
        </xsd:restriction>
      </xsd:simpleType>
    </xsd:element>
    <xsd:element name="PRL_NAWCorrespondentieWoonplaats" ma:index="25" nillable="true" ma:displayName="Woonplaats" ma:internalName="PRL_NAWCorrespondentieWoonplaats" ma:readOnly="false">
      <xsd:simpleType>
        <xsd:restriction base="dms:Text">
          <xsd:maxLength value="255"/>
        </xsd:restriction>
      </xsd:simpleType>
    </xsd:element>
    <xsd:element name="PRL_Telefoon" ma:index="27" nillable="true" ma:displayName="Telefoonnummer" ma:internalName="PRL_Telefo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775081-4821-478b-a75a-bb24d398bc4d" elementFormDefault="qualified">
    <xsd:import namespace="http://schemas.microsoft.com/office/2006/documentManagement/types"/>
    <xsd:import namespace="http://schemas.microsoft.com/office/infopath/2007/PartnerControls"/>
    <xsd:element name="CSG_NAWLand" ma:index="26" nillable="true" ma:displayName="Land" ma:internalName="CSG_NAWLand">
      <xsd:simpleType>
        <xsd:restriction base="dms:Text">
          <xsd:maxLength value="40"/>
        </xsd:restriction>
      </xsd:simpleType>
    </xsd:element>
  </xsd:schema>
  <xsd:schema xmlns:xsd="http://www.w3.org/2001/XMLSchema" xmlns:xs="http://www.w3.org/2001/XMLSchema" xmlns:dms="http://schemas.microsoft.com/office/2006/documentManagement/types" xmlns:pc="http://schemas.microsoft.com/office/infopath/2007/PartnerControls" targetNamespace="b9d520db-2baa-40e7-873d-d8e5f8b095d4" elementFormDefault="qualified">
    <xsd:import namespace="http://schemas.microsoft.com/office/2006/documentManagement/types"/>
    <xsd:import namespace="http://schemas.microsoft.com/office/infopath/2007/PartnerControls"/>
    <xsd:element name="CSG_NAWID" ma:index="29" nillable="true" ma:displayName="NAW-ID" ma:internalName="CSG_NAWID">
      <xsd:simpleType>
        <xsd:restriction base="dms:Text">
          <xsd:maxLength value="255"/>
        </xsd:restriction>
      </xsd:simpleType>
    </xsd:element>
    <xsd:element name="PRL_DocumentBron" ma:index="44" nillable="true" ma:displayName="DocumentBron" ma:default="" ma:format="Dropdown" ma:internalName="PRL_DocumentBron">
      <xsd:simpleType>
        <xsd:restriction base="dms:Choice">
          <xsd:enumeration value="Kofax"/>
          <xsd:enumeration value="Uitvo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5" ma:displayName="Inhoudstype"/>
        <xsd:element ref="dc:title" maxOccurs="1" ma:index="3" ma:displayName="Documentnaam"/>
        <xsd:element ref="dc:subject" minOccurs="0" maxOccurs="1"/>
        <xsd:element ref="dc:description" minOccurs="0" maxOccurs="1" ma:index="18" ma:displayName="Opmerkingen"/>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L_Vertrouwelijkheid xmlns="fcb750c8-6e58-4552-b70f-9122fa8e6f22">Bedrijfsvertrouwelijk</PRL_Vertrouwelijkheid>
    <PRL_Telefoon xmlns="698ae1af-a359-4a58-ab7b-443aa3d905f7" xsi:nil="true"/>
    <PRL_Besluit xmlns="30bf72f1-eaca-4820-ba1f-387fc070811c">Selecteer...</PRL_Besluit>
    <PRL_Documentsoort xmlns="fcb750c8-6e58-4552-b70f-9122fa8e6f22">Informatie</PRL_Documentsoort>
    <CSG_DocumentSetNr xmlns="30bf72f1-eaca-4820-ba1f-387fc070811c" xsi:nil="true"/>
    <CSG_SEP2 xmlns="30bf72f1-eaca-4820-ba1f-387fc070811c" xsi:nil="true"/>
    <PRL_SoortBesluitvorming xmlns="fcb750c8-6e58-4552-b70f-9122fa8e6f22" xsi:nil="true"/>
    <PRL_DossierLijst xmlns="fcb750c8-6e58-4552-b70f-9122fa8e6f22">Dossier</PRL_DossierLijst>
    <PRL_Bvmapnummer xmlns="fcb750c8-6e58-4552-b70f-9122fa8e6f22" xsi:nil="true"/>
    <CSG_Ontvangstdatum xmlns="30bf72f1-eaca-4820-ba1f-387fc070811c" xsi:nil="true"/>
    <CSG_ZAK_Archiefnominatie xmlns="039c384a-294c-46eb-bf29-17daaeb74222" xsi:nil="true"/>
    <PRL_DOC_Verzenddatum xmlns="30bf72f1-eaca-4820-ba1f-387fc070811c" xsi:nil="true"/>
    <CSG_HoofdDocumentNr xmlns="30bf72f1-eaca-4820-ba1f-387fc070811c" xsi:nil="true"/>
    <PRL_NAWCorrespondentiePostcode xmlns="698ae1af-a359-4a58-ab7b-443aa3d905f7" xsi:nil="true"/>
    <CSG_NAWLand xmlns="65775081-4821-478b-a75a-bb24d398bc4d" xsi:nil="true"/>
    <PRL_Portefeuillehouder xmlns="fcb750c8-6e58-4552-b70f-9122fa8e6f22">
      <UserInfo>
        <DisplayName/>
        <AccountId xsi:nil="true"/>
        <AccountType/>
      </UserInfo>
    </PRL_Portefeuillehouder>
    <PRL_DocumentNummer xmlns="fcb750c8-6e58-4552-b70f-9122fa8e6f22">DOC-00700275</PRL_DocumentNummer>
    <CSG_SEP3 xmlns="30bf72f1-eaca-4820-ba1f-387fc070811c" xsi:nil="true"/>
    <PRL_DOC_Eigenarchiefactie xmlns="30bf72f1-eaca-4820-ba1f-387fc070811c">false</PRL_DOC_Eigenarchiefactie>
    <PRL_NAWCorrespondentieNr xmlns="698ae1af-a359-4a58-ab7b-443aa3d905f7" xsi:nil="true"/>
    <PRL_Emailadresnaw xmlns="30bf72f1-eaca-4820-ba1f-387fc070811c" xsi:nil="true"/>
    <PRL_DOS_Archiefactietermijn xmlns="30bf72f1-eaca-4820-ba1f-387fc070811c" xsi:nil="true"/>
    <PRL_DocumentRichting xmlns="fcb750c8-6e58-4552-b70f-9122fa8e6f22" xsi:nil="true"/>
    <PRL_Vernietigingsdatum xmlns="fcb750c8-6e58-4552-b70f-9122fa8e6f22" xsi:nil="true"/>
    <PRL_DossierTitle xmlns="b0d25f5f-3455-43ab-a53f-132be5aea04d" xsi:nil="true"/>
    <PRL_DossierCluster xmlns="fcb750c8-6e58-4552-b70f-9122fa8e6f22">Selecteer...</PRL_DossierCluster>
    <PRL_NAWNaam xmlns="698ae1af-a359-4a58-ab7b-443aa3d905f7" xsi:nil="true"/>
    <CSG_NAWID xmlns="b9d520db-2baa-40e7-873d-d8e5f8b095d4" xsi:nil="true"/>
    <PRL_DocumentBron xmlns="b9d520db-2baa-40e7-873d-d8e5f8b095d4" xsi:nil="true"/>
    <PRL_NAWCorrespondentieAdres xmlns="698ae1af-a359-4a58-ab7b-443aa3d905f7" xsi:nil="true"/>
    <PRL_Medewerker xmlns="fcb750c8-6e58-4552-b70f-9122fa8e6f22">
      <UserInfo>
        <DisplayName>Harmelen van, Eric</DisplayName>
        <AccountId>277</AccountId>
        <AccountType/>
      </UserInfo>
    </PRL_Medewerker>
    <PRL_DOS_Verantworg xmlns="30bf72f1-eaca-4820-ba1f-387fc070811c">
      <UserInfo>
        <DisplayName/>
        <AccountId xsi:nil="true"/>
        <AccountType/>
      </UserInfo>
    </PRL_DOS_Verantworg>
    <CSG_SEP1 xmlns="30bf72f1-eaca-4820-ba1f-387fc070811c" xsi:nil="true"/>
    <PRL_DossierNummer xmlns="fcb750c8-6e58-4552-b70f-9122fa8e6f22">DOS-00066354</PRL_DossierNummer>
    <PRL_NAWCorrespondentieWoonplaats xmlns="698ae1af-a359-4a58-ab7b-443aa3d905f7" xsi:nil="true"/>
    <_dlc_DocId xmlns="fcb750c8-6e58-4552-b70f-9122fa8e6f22">7FEURARHTZFS-684253808-34</_dlc_DocId>
    <_dlc_DocIdUrl xmlns="fcb750c8-6e58-4552-b70f-9122fa8e6f22">
      <Url>https://sharepoint.prvlimburg.nl/sites/B05_W07/DOS-00066354/_layouts/15/DocIdRedir.aspx?ID=7FEURARHTZFS-684253808-34</Url>
      <Description>7FEURARHTZFS-684253808-34</Description>
    </_dlc_DocIdUrl>
  </documentManagement>
</p:properties>
</file>

<file path=customXml/itemProps1.xml><?xml version="1.0" encoding="utf-8"?>
<ds:datastoreItem xmlns:ds="http://schemas.openxmlformats.org/officeDocument/2006/customXml" ds:itemID="{82C6C334-04B5-4D6C-8BCD-DF048BA183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bf72f1-eaca-4820-ba1f-387fc070811c"/>
    <ds:schemaRef ds:uri="fcb750c8-6e58-4552-b70f-9122fa8e6f22"/>
    <ds:schemaRef ds:uri="b0d25f5f-3455-43ab-a53f-132be5aea04d"/>
    <ds:schemaRef ds:uri="039c384a-294c-46eb-bf29-17daaeb74222"/>
    <ds:schemaRef ds:uri="698ae1af-a359-4a58-ab7b-443aa3d905f7"/>
    <ds:schemaRef ds:uri="65775081-4821-478b-a75a-bb24d398bc4d"/>
    <ds:schemaRef ds:uri="b9d520db-2baa-40e7-873d-d8e5f8b095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45AB86-E5A3-48EB-A78D-412BC6700145}">
  <ds:schemaRefs>
    <ds:schemaRef ds:uri="http://schemas.microsoft.com/sharepoint/events"/>
  </ds:schemaRefs>
</ds:datastoreItem>
</file>

<file path=customXml/itemProps3.xml><?xml version="1.0" encoding="utf-8"?>
<ds:datastoreItem xmlns:ds="http://schemas.openxmlformats.org/officeDocument/2006/customXml" ds:itemID="{981B3D89-D3AA-4712-A643-4EA2189C84E6}">
  <ds:schemaRefs>
    <ds:schemaRef ds:uri="http://schemas.microsoft.com/sharepoint/v3/contenttype/forms"/>
  </ds:schemaRefs>
</ds:datastoreItem>
</file>

<file path=customXml/itemProps4.xml><?xml version="1.0" encoding="utf-8"?>
<ds:datastoreItem xmlns:ds="http://schemas.openxmlformats.org/officeDocument/2006/customXml" ds:itemID="{9CE13642-787F-45CC-B38B-FE65608745C8}">
  <ds:schemaRefs>
    <ds:schemaRef ds:uri="http://schemas.microsoft.com/office/2006/documentManagement/types"/>
    <ds:schemaRef ds:uri="65775081-4821-478b-a75a-bb24d398bc4d"/>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b9d520db-2baa-40e7-873d-d8e5f8b095d4"/>
    <ds:schemaRef ds:uri="b0d25f5f-3455-43ab-a53f-132be5aea04d"/>
    <ds:schemaRef ds:uri="http://purl.org/dc/terms/"/>
    <ds:schemaRef ds:uri="698ae1af-a359-4a58-ab7b-443aa3d905f7"/>
    <ds:schemaRef ds:uri="039c384a-294c-46eb-bf29-17daaeb74222"/>
    <ds:schemaRef ds:uri="http://purl.org/dc/dcmitype/"/>
    <ds:schemaRef ds:uri="fcb750c8-6e58-4552-b70f-9122fa8e6f22"/>
    <ds:schemaRef ds:uri="30bf72f1-eaca-4820-ba1f-387fc070811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37</vt:i4>
      </vt:variant>
      <vt:variant>
        <vt:lpstr>Benoemde bereiken</vt:lpstr>
      </vt:variant>
      <vt:variant>
        <vt:i4>25</vt:i4>
      </vt:variant>
    </vt:vector>
  </HeadingPairs>
  <TitlesOfParts>
    <vt:vector size="62" baseType="lpstr">
      <vt:lpstr>hoe dit spreadsheet gebruiken</vt:lpstr>
      <vt:lpstr>leveringsprotocol</vt:lpstr>
      <vt:lpstr>verzamelblad spreadsheets</vt:lpstr>
      <vt:lpstr>Printblad totaal</vt:lpstr>
      <vt:lpstr>Printblad gebieden</vt:lpstr>
      <vt:lpstr>Liquiditeitsprognose</vt:lpstr>
      <vt:lpstr>Projectinfo</vt:lpstr>
      <vt:lpstr>M1</vt:lpstr>
      <vt:lpstr>M2</vt:lpstr>
      <vt:lpstr>M3</vt:lpstr>
      <vt:lpstr>M4</vt:lpstr>
      <vt:lpstr>M5</vt:lpstr>
      <vt:lpstr>M6</vt:lpstr>
      <vt:lpstr>M7</vt:lpstr>
      <vt:lpstr>M8</vt:lpstr>
      <vt:lpstr>M9</vt:lpstr>
      <vt:lpstr>M10</vt:lpstr>
      <vt:lpstr>M11</vt:lpstr>
      <vt:lpstr>M12</vt:lpstr>
      <vt:lpstr>M13</vt:lpstr>
      <vt:lpstr>M14</vt:lpstr>
      <vt:lpstr>M15</vt:lpstr>
      <vt:lpstr>M16</vt:lpstr>
      <vt:lpstr>M17</vt:lpstr>
      <vt:lpstr>M18</vt:lpstr>
      <vt:lpstr>M19</vt:lpstr>
      <vt:lpstr>M20</vt:lpstr>
      <vt:lpstr>M21</vt:lpstr>
      <vt:lpstr>M22</vt:lpstr>
      <vt:lpstr>M23</vt:lpstr>
      <vt:lpstr>M24</vt:lpstr>
      <vt:lpstr>M25</vt:lpstr>
      <vt:lpstr>test dubbele maatregels</vt:lpstr>
      <vt:lpstr>keuzelijst N2000mtrgln</vt:lpstr>
      <vt:lpstr>draaitabl1</vt:lpstr>
      <vt:lpstr>draaitabl2</vt:lpstr>
      <vt:lpstr>N2000maatregelen</vt:lpstr>
      <vt:lpstr>Liquiditeitsprognose!Afdrukbereik</vt:lpstr>
      <vt:lpstr>Liquiditeitsprognose!Afdruktitels</vt:lpstr>
      <vt:lpstr>'Printblad gebieden'!Afdruktitels</vt:lpstr>
      <vt:lpstr>'verzamelblad spreadsheets'!Afdruktitels</vt:lpstr>
      <vt:lpstr>Bemelerberg_Schiepersberg</vt:lpstr>
      <vt:lpstr>Boschhuizerbergen</vt:lpstr>
      <vt:lpstr>Brunssummerheide</vt:lpstr>
      <vt:lpstr>Bunder_en_Elsloërbos</vt:lpstr>
      <vt:lpstr>Deurnsche_Peel_Mariapeel</vt:lpstr>
      <vt:lpstr>Gebied</vt:lpstr>
      <vt:lpstr>Geleenbeekdal</vt:lpstr>
      <vt:lpstr>Geuldal</vt:lpstr>
      <vt:lpstr>Kunderberg</vt:lpstr>
      <vt:lpstr>Leudal</vt:lpstr>
      <vt:lpstr>Maasduinen</vt:lpstr>
      <vt:lpstr>Meinweg</vt:lpstr>
      <vt:lpstr>Noorbeemden_Hoogbos</vt:lpstr>
      <vt:lpstr>Roerdal</vt:lpstr>
      <vt:lpstr>Sarsven_en_de_Banen</vt:lpstr>
      <vt:lpstr>Savelsbos</vt:lpstr>
      <vt:lpstr>Sint_Jansberg</vt:lpstr>
      <vt:lpstr>Sint_Pietersberg_en_Jekerdal</vt:lpstr>
      <vt:lpstr>Swalmdal</vt:lpstr>
      <vt:lpstr>Weerter_en_Budelerbergen_Ringselven</vt:lpstr>
      <vt:lpstr>Zeldersche_Driessen</vt:lpstr>
    </vt:vector>
  </TitlesOfParts>
  <Company>Provincie Limburg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Begrtingsformt_2025_Final</dc:title>
  <dc:creator>Harmelen van, Eric</dc:creator>
  <dc:description/>
  <cp:lastModifiedBy>Merckx, Eva</cp:lastModifiedBy>
  <cp:lastPrinted>2024-09-18T13:59:08Z</cp:lastPrinted>
  <dcterms:created xsi:type="dcterms:W3CDTF">2021-07-14T09:30:58Z</dcterms:created>
  <dcterms:modified xsi:type="dcterms:W3CDTF">2024-12-16T14:00:46Z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0x010100AFE9EB2BDEAF554BAA044162362F5A500097733A7A9975D44189963422AC5C4F03000D511F18B4475B428C967F86A72ED8CC</vt:lpwstr>
  </property>
  <property fmtid="{D5CDD505-2E9C-101B-9397-08002B2CF9AE}" pid="3" name="_dlc_DocIdItemGuid">
    <vt:lpwstr>9a246a27-79fb-4422-b662-af8a68377e98</vt:lpwstr>
  </property>
</Properties>
</file>